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mc:AlternateContent xmlns:mc="http://schemas.openxmlformats.org/markup-compatibility/2006">
    <mc:Choice Requires="x15">
      <x15ac:absPath xmlns:x15ac="http://schemas.microsoft.com/office/spreadsheetml/2010/11/ac" url="C:\庄野テスト\_スケジュール\20181108_sanuki\"/>
    </mc:Choice>
  </mc:AlternateContent>
  <xr:revisionPtr revIDLastSave="0" documentId="13_ncr:1_{3663FEF9-6160-4544-8A57-34D6322B29FA}" xr6:coauthVersionLast="38" xr6:coauthVersionMax="38" xr10:uidLastSave="{00000000-0000-0000-0000-000000000000}"/>
  <workbookProtection workbookAlgorithmName="SHA-512" workbookHashValue="TnNJH/pTF2OSIy6Ui7AAdj5wgShcne1mLNFOiSZAEpoYqhwBnLgkgz6rMI/bQXWbdJEa5GVrG+23rzrIP6ry0w==" workbookSaltValue="mbiPNkrxAyglWOPpRx2vwQ==" workbookSpinCount="100000" lockStructure="1"/>
  <bookViews>
    <workbookView xWindow="0" yWindow="0" windowWidth="28800" windowHeight="11010" xr2:uid="{00000000-000D-0000-FFFF-FFFF00000000}"/>
  </bookViews>
  <sheets>
    <sheet name="入力シート" sheetId="1" r:id="rId1"/>
    <sheet name="【印刷用】申請書" sheetId="2" r:id="rId2"/>
    <sheet name="【印刷用】営業種目一覧表" sheetId="3" r:id="rId3"/>
  </sheets>
  <definedNames>
    <definedName name="m希望種目">"入力シート!F:F"</definedName>
    <definedName name="m検索範囲">"入力シート!E151:E188"</definedName>
    <definedName name="m検索範囲_役務">"入力シート!E192:E209"</definedName>
    <definedName name="m検索文字">"〇"</definedName>
    <definedName name="m取扱品目">"入力シート!M:M"</definedName>
    <definedName name="m分類番号">"入力シート!D:D"</definedName>
    <definedName name="_xlnm.Print_Area" localSheetId="2">【印刷用】営業種目一覧表!$A$1:$G$27</definedName>
    <definedName name="_xlnm.Print_Titles" localSheetId="2">【印刷用】営業種目一覧表!$1:$4</definedName>
    <definedName name="_xlnm.Print_Titles" localSheetId="1">【印刷用】申請書!$1:$1</definedName>
    <definedName name="_xlnm.Print_Titles" localSheetId="0">入力シート!$1:$1</definedName>
    <definedName name="Pver">"2019.01"</definedName>
    <definedName name="P基準年度">"2018"</definedName>
    <definedName name="P業種">"物品製造（購入）・役務の提供等"</definedName>
    <definedName name="P業種区分">"物品"</definedName>
    <definedName name="P市町村名">"さぬき市"</definedName>
    <definedName name="P申請開始日">"2019/02/25"</definedName>
    <definedName name="P対象年度">"平成31・32年度"</definedName>
    <definedName name="P地区1">"市内"</definedName>
    <definedName name="委任先FAX">入力シート!$I$73</definedName>
    <definedName name="委任先TEL">入力シート!$I$71</definedName>
    <definedName name="委任先市町村内外区分">入力シート!$I$55</definedName>
    <definedName name="委任先所在地">入力シート!$I$59</definedName>
    <definedName name="委任先代表者氏名">入力シート!$I$69</definedName>
    <definedName name="委任先代表者氏名カナ">入力シート!$I$67</definedName>
    <definedName name="委任先代表者職名">入力シート!$I$65</definedName>
    <definedName name="委任先名称">入力シート!$I$63</definedName>
    <definedName name="委任先名称カナ">入力シート!$I$61</definedName>
    <definedName name="委任先有無">入力シート!$I$14</definedName>
    <definedName name="委任先郵便">入力シート!$I$57</definedName>
    <definedName name="営業_営業開始">入力シート!$I$120</definedName>
    <definedName name="営業_休業開始">入力シート!$I$122</definedName>
    <definedName name="営業_休業終了">入力シート!$O$122</definedName>
    <definedName name="営業上許認可">入力シート!$I$124</definedName>
    <definedName name="営業年数">入力シート!$I$42</definedName>
    <definedName name="個人法人区分">入力シート!$I$12</definedName>
    <definedName name="自己資本額">入力シート!$I$118</definedName>
    <definedName name="主要取引メーカー">入力シート!$I$127</definedName>
    <definedName name="取引公官庁1_額">入力シート!$U$137</definedName>
    <definedName name="取引公官庁1_内容">入力シート!$I$137</definedName>
    <definedName name="取引公官庁1_名称">入力シート!$E$137</definedName>
    <definedName name="取引公官庁2_額">入力シート!$U$138</definedName>
    <definedName name="取引公官庁2_内容">入力シート!$I$138</definedName>
    <definedName name="取引公官庁2_名称">入力シート!$E$138</definedName>
    <definedName name="取引公官庁3_額">入力シート!$U$139</definedName>
    <definedName name="取引公官庁3_内容">入力シート!$I$139</definedName>
    <definedName name="取引公官庁3_名称">入力シート!$E$139</definedName>
    <definedName name="取引公官庁4_額">入力シート!$U$140</definedName>
    <definedName name="取引公官庁4_内容">入力シート!$I$140</definedName>
    <definedName name="取引公官庁4_名称">入力シート!$E$140</definedName>
    <definedName name="取引公官庁5_額">入力シート!$U$141</definedName>
    <definedName name="取引公官庁5_内容">入力シート!$I$141</definedName>
    <definedName name="取引公官庁5_名称">入力シート!$E$141</definedName>
    <definedName name="職員_その他">入力シート!$Q$116</definedName>
    <definedName name="職員_技術">入力シート!$I$116</definedName>
    <definedName name="職員_計">入力シート!$T$116</definedName>
    <definedName name="職員_事務">入力シート!$N$116</definedName>
    <definedName name="申請代理人FAX">入力シート!$I$108</definedName>
    <definedName name="申請代理人TEL">入力シート!$I$106</definedName>
    <definedName name="申請代理人氏名">入力シート!$I$104</definedName>
    <definedName name="申請代理人氏名カナ">入力シート!$I$102</definedName>
    <definedName name="申請代理人所在地">入力シート!$I$100</definedName>
    <definedName name="申請代理人有無">入力シート!$I$16</definedName>
    <definedName name="申請代理人郵便">入力シート!$I$98</definedName>
    <definedName name="申請年月日">入力シート!$I$10</definedName>
    <definedName name="担当者FAX">入力シート!$I$89</definedName>
    <definedName name="担当者TEL">入力シート!$I$87</definedName>
    <definedName name="担当者アドレス">入力シート!$I$91</definedName>
    <definedName name="担当者氏名">入力シート!$I$85</definedName>
    <definedName name="担当者氏名カナ">入力シート!$I$83</definedName>
    <definedName name="担当者部署">入力シート!$I$81</definedName>
    <definedName name="法的計画認可日">入力シート!$I$48</definedName>
    <definedName name="法的再建手続">入力シート!$I$44</definedName>
    <definedName name="法的申立日">入力シート!$I$46</definedName>
    <definedName name="本社FAX">入力シート!$I$40</definedName>
    <definedName name="本社TEL">入力シート!$I$38</definedName>
    <definedName name="本社市町村内外区分">入力シート!$I$22</definedName>
    <definedName name="本社所在地">入力シート!$I$26</definedName>
    <definedName name="本社代表者氏名">入力シート!$I$36</definedName>
    <definedName name="本社代表者氏名カナ">入力シート!$I$34</definedName>
    <definedName name="本社代表者職名">入力シート!$I$32</definedName>
    <definedName name="本社名称">入力シート!$I$30</definedName>
    <definedName name="本社名称カナ">入力シート!$I$28</definedName>
    <definedName name="本社郵便">入力シート!$I$24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A15" i="3" l="1"/>
  <c r="A18" i="3" s="1"/>
  <c r="A116" i="1"/>
  <c r="B15" i="3"/>
  <c r="A16" i="3" l="1"/>
  <c r="A17" i="3"/>
  <c r="B18" i="3"/>
  <c r="C18" i="3" s="1"/>
  <c r="B17" i="3"/>
  <c r="C17" i="3" s="1"/>
  <c r="B16" i="3"/>
  <c r="C16" i="3" s="1"/>
  <c r="A120" i="1"/>
  <c r="A118" i="1"/>
  <c r="A55" i="1" l="1"/>
  <c r="A209" i="1" l="1"/>
  <c r="A201" i="1"/>
  <c r="A188" i="1"/>
  <c r="A106" i="1"/>
  <c r="A104" i="1"/>
  <c r="A100" i="1"/>
  <c r="A98" i="1"/>
  <c r="A87" i="1"/>
  <c r="A85" i="1"/>
  <c r="A81" i="1"/>
  <c r="A73" i="1"/>
  <c r="A71" i="1"/>
  <c r="A69" i="1"/>
  <c r="A65" i="1"/>
  <c r="A63" i="1"/>
  <c r="A61" i="1"/>
  <c r="A59" i="1"/>
  <c r="A57" i="1"/>
  <c r="A48" i="1"/>
  <c r="A46" i="1"/>
  <c r="A44" i="1"/>
  <c r="A42" i="1"/>
  <c r="A40" i="1"/>
  <c r="A38" i="1"/>
  <c r="A36" i="1"/>
  <c r="A32" i="1"/>
  <c r="A30" i="1"/>
  <c r="A28" i="1"/>
  <c r="A26" i="1"/>
  <c r="A24" i="1"/>
  <c r="A22" i="1"/>
  <c r="A16" i="1"/>
  <c r="A14" i="1"/>
  <c r="A12" i="1"/>
  <c r="A10" i="1"/>
  <c r="A3" i="1"/>
  <c r="A2" i="1"/>
  <c r="A1" i="1"/>
  <c r="U49" i="2" l="1"/>
  <c r="U38" i="2"/>
  <c r="U19" i="2"/>
  <c r="M40" i="2" l="1"/>
  <c r="E1" i="3" l="1"/>
  <c r="O23" i="2" l="1"/>
  <c r="M41" i="2" l="1"/>
  <c r="M51" i="2" l="1"/>
  <c r="A4" i="3" l="1"/>
  <c r="AP83" i="2"/>
  <c r="O83" i="2"/>
  <c r="C83" i="2"/>
  <c r="AP82" i="2"/>
  <c r="O82" i="2"/>
  <c r="C82" i="2"/>
  <c r="AP81" i="2"/>
  <c r="O81" i="2"/>
  <c r="C81" i="2"/>
  <c r="AP80" i="2"/>
  <c r="O80" i="2"/>
  <c r="C80" i="2"/>
  <c r="AP79" i="2"/>
  <c r="O79" i="2"/>
  <c r="C79" i="2"/>
  <c r="C74" i="2"/>
  <c r="C71" i="2"/>
  <c r="M68" i="2"/>
  <c r="W66" i="2"/>
  <c r="M66" i="2"/>
  <c r="C66" i="2"/>
  <c r="W60" i="2"/>
  <c r="M60" i="2"/>
  <c r="C60" i="2"/>
  <c r="AI54" i="2"/>
  <c r="M54" i="2"/>
  <c r="M52" i="2"/>
  <c r="O49" i="2"/>
  <c r="AI46" i="2"/>
  <c r="M46" i="2"/>
  <c r="X44" i="2"/>
  <c r="M44" i="2"/>
  <c r="X43" i="2"/>
  <c r="O38" i="2"/>
  <c r="M35" i="2"/>
  <c r="AI33" i="2"/>
  <c r="M33" i="2"/>
  <c r="M31" i="2"/>
  <c r="M30" i="2"/>
  <c r="M28" i="2"/>
  <c r="AT25" i="2"/>
  <c r="AD25" i="2"/>
  <c r="M25" i="2"/>
  <c r="AI21" i="2"/>
  <c r="M21" i="2"/>
  <c r="O19" i="2"/>
  <c r="X17" i="2"/>
  <c r="M17" i="2"/>
  <c r="X16" i="2"/>
  <c r="M14" i="2"/>
  <c r="M12" i="2"/>
  <c r="M11" i="2"/>
  <c r="F7" i="2"/>
  <c r="B5" i="2"/>
  <c r="B3" i="2"/>
  <c r="AO2" i="2"/>
  <c r="B1" i="2"/>
  <c r="B4" i="3"/>
  <c r="A5" i="3" l="1"/>
  <c r="B5" i="3" s="1"/>
  <c r="A6" i="3"/>
  <c r="B6" i="3" s="1"/>
  <c r="A7" i="3"/>
  <c r="B7" i="3" s="1"/>
  <c r="A8" i="3"/>
  <c r="B8" i="3" s="1"/>
  <c r="A9" i="3"/>
  <c r="B9" i="3" s="1"/>
  <c r="A10" i="3"/>
  <c r="B10" i="3" s="1"/>
  <c r="A11" i="3"/>
  <c r="B11" i="3" s="1"/>
  <c r="D21" i="3" l="1"/>
  <c r="F21" i="3"/>
  <c r="E21" i="3"/>
  <c r="D19" i="3"/>
  <c r="F19" i="3"/>
  <c r="E19" i="3"/>
  <c r="F20" i="3"/>
  <c r="D20" i="3"/>
  <c r="E20" i="3"/>
  <c r="F22" i="3"/>
  <c r="E22" i="3"/>
  <c r="D22" i="3"/>
  <c r="F68" i="3"/>
  <c r="D68" i="3"/>
  <c r="E68" i="3"/>
  <c r="F64" i="3"/>
  <c r="D64" i="3"/>
  <c r="E64" i="3"/>
  <c r="F60" i="3"/>
  <c r="D60" i="3"/>
  <c r="E60" i="3"/>
  <c r="F56" i="3"/>
  <c r="D56" i="3"/>
  <c r="E56" i="3"/>
  <c r="F52" i="3"/>
  <c r="D52" i="3"/>
  <c r="E52" i="3"/>
  <c r="F48" i="3"/>
  <c r="D48" i="3"/>
  <c r="E48" i="3"/>
  <c r="F44" i="3"/>
  <c r="D44" i="3"/>
  <c r="E44" i="3"/>
  <c r="E35" i="3"/>
  <c r="F35" i="3"/>
  <c r="D35" i="3"/>
  <c r="E31" i="3"/>
  <c r="F31" i="3"/>
  <c r="D31" i="3"/>
  <c r="E27" i="3"/>
  <c r="F27" i="3"/>
  <c r="D27" i="3"/>
  <c r="E23" i="3"/>
  <c r="F23" i="3"/>
  <c r="D23" i="3"/>
  <c r="F66" i="3"/>
  <c r="D66" i="3"/>
  <c r="E66" i="3"/>
  <c r="F62" i="3"/>
  <c r="D62" i="3"/>
  <c r="E62" i="3"/>
  <c r="F58" i="3"/>
  <c r="D58" i="3"/>
  <c r="E58" i="3"/>
  <c r="F54" i="3"/>
  <c r="D54" i="3"/>
  <c r="E54" i="3"/>
  <c r="F50" i="3"/>
  <c r="D50" i="3"/>
  <c r="E50" i="3"/>
  <c r="F46" i="3"/>
  <c r="D46" i="3"/>
  <c r="E46" i="3"/>
  <c r="F42" i="3"/>
  <c r="E42" i="3"/>
  <c r="D42" i="3"/>
  <c r="E40" i="3"/>
  <c r="F40" i="3"/>
  <c r="D40" i="3"/>
  <c r="E38" i="3"/>
  <c r="F38" i="3"/>
  <c r="D38" i="3"/>
  <c r="E36" i="3"/>
  <c r="D36" i="3"/>
  <c r="F36" i="3"/>
  <c r="E34" i="3"/>
  <c r="D34" i="3"/>
  <c r="F34" i="3"/>
  <c r="E32" i="3"/>
  <c r="D32" i="3"/>
  <c r="F32" i="3"/>
  <c r="E30" i="3"/>
  <c r="D30" i="3"/>
  <c r="F30" i="3"/>
  <c r="E28" i="3"/>
  <c r="D28" i="3"/>
  <c r="F28" i="3"/>
  <c r="E26" i="3"/>
  <c r="D26" i="3"/>
  <c r="F26" i="3"/>
  <c r="E24" i="3"/>
  <c r="D24" i="3"/>
  <c r="F24" i="3"/>
  <c r="E12" i="3"/>
  <c r="D12" i="3"/>
  <c r="F12" i="3"/>
  <c r="E25" i="3"/>
  <c r="F25" i="3"/>
  <c r="D25" i="3"/>
  <c r="E29" i="3"/>
  <c r="F29" i="3"/>
  <c r="D29" i="3"/>
  <c r="E33" i="3"/>
  <c r="F33" i="3"/>
  <c r="D33" i="3"/>
  <c r="E37" i="3"/>
  <c r="F37" i="3"/>
  <c r="D37" i="3"/>
  <c r="E39" i="3"/>
  <c r="F39" i="3"/>
  <c r="D39" i="3"/>
  <c r="E41" i="3"/>
  <c r="F41" i="3"/>
  <c r="D41" i="3"/>
  <c r="F43" i="3"/>
  <c r="D43" i="3"/>
  <c r="E43" i="3"/>
  <c r="F45" i="3"/>
  <c r="D45" i="3"/>
  <c r="E45" i="3"/>
  <c r="F47" i="3"/>
  <c r="D47" i="3"/>
  <c r="E47" i="3"/>
  <c r="F49" i="3"/>
  <c r="D49" i="3"/>
  <c r="E49" i="3"/>
  <c r="F51" i="3"/>
  <c r="D51" i="3"/>
  <c r="E51" i="3"/>
  <c r="F53" i="3"/>
  <c r="D53" i="3"/>
  <c r="E53" i="3"/>
  <c r="F55" i="3"/>
  <c r="D55" i="3"/>
  <c r="E55" i="3"/>
  <c r="F57" i="3"/>
  <c r="D57" i="3"/>
  <c r="E57" i="3"/>
  <c r="F59" i="3"/>
  <c r="D59" i="3"/>
  <c r="E59" i="3"/>
  <c r="F61" i="3"/>
  <c r="D61" i="3"/>
  <c r="E61" i="3"/>
  <c r="F63" i="3"/>
  <c r="D63" i="3"/>
  <c r="E63" i="3"/>
  <c r="F65" i="3"/>
  <c r="D65" i="3"/>
  <c r="E65" i="3"/>
  <c r="F67" i="3"/>
  <c r="D67" i="3"/>
  <c r="E67" i="3"/>
  <c r="F69" i="3"/>
  <c r="D69" i="3"/>
  <c r="E69" i="3"/>
  <c r="F70" i="3"/>
  <c r="D70" i="3"/>
  <c r="E70" i="3"/>
  <c r="F18" i="3"/>
  <c r="E18" i="3"/>
  <c r="D18" i="3"/>
  <c r="F17" i="3"/>
  <c r="E17" i="3"/>
  <c r="D17" i="3"/>
  <c r="E16" i="3"/>
  <c r="D16" i="3"/>
  <c r="F16" i="3"/>
  <c r="C11" i="3"/>
  <c r="F11" i="3"/>
  <c r="C10" i="3"/>
  <c r="D10" i="3"/>
  <c r="C9" i="3"/>
  <c r="C8" i="3"/>
  <c r="C7" i="3"/>
  <c r="F7" i="3"/>
  <c r="E7" i="3"/>
  <c r="D7" i="3"/>
  <c r="C6" i="3"/>
  <c r="C5" i="3"/>
  <c r="D5" i="3"/>
  <c r="E5" i="3"/>
  <c r="F5" i="3"/>
  <c r="E6" i="3"/>
  <c r="F6" i="3"/>
  <c r="D6" i="3"/>
  <c r="E8" i="3"/>
  <c r="D8" i="3"/>
  <c r="F8" i="3"/>
  <c r="E9" i="3"/>
  <c r="D9" i="3"/>
  <c r="F9" i="3"/>
  <c r="E10" i="3"/>
  <c r="F10" i="3"/>
  <c r="E11" i="3"/>
  <c r="D11" i="3"/>
  <c r="T116" i="1" l="1"/>
  <c r="AG60" i="2" s="1"/>
  <c r="C1" i="1" l="1"/>
</calcChain>
</file>

<file path=xl/sharedStrings.xml><?xml version="1.0" encoding="utf-8"?>
<sst xmlns="http://schemas.openxmlformats.org/spreadsheetml/2006/main" count="291" uniqueCount="199">
  <si>
    <t>市町村内外区分</t>
    <rPh sb="0" eb="3">
      <t>シチョウソン</t>
    </rPh>
    <rPh sb="3" eb="5">
      <t>ナイガイ</t>
    </rPh>
    <rPh sb="5" eb="7">
      <t>クブン</t>
    </rPh>
    <phoneticPr fontId="6"/>
  </si>
  <si>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</si>
  <si>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</si>
  <si>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</si>
  <si>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</si>
  <si>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</si>
  <si>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</si>
  <si>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</si>
  <si>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</si>
  <si>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</si>
  <si>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営業所名称カナ</t>
    <rPh sb="0" eb="3">
      <t>エイギョウショ</t>
    </rPh>
    <rPh sb="3" eb="5">
      <t>メイショウ</t>
    </rPh>
    <phoneticPr fontId="6"/>
  </si>
  <si>
    <t>営業所名称</t>
    <rPh sb="0" eb="3">
      <t>エイギョウショ</t>
    </rPh>
    <rPh sb="3" eb="5">
      <t>メイショウ</t>
    </rPh>
    <phoneticPr fontId="6"/>
  </si>
  <si>
    <t>申請代理人氏名カナ</t>
    <rPh sb="0" eb="2">
      <t>シンセイ</t>
    </rPh>
    <rPh sb="2" eb="5">
      <t>ダイリニン</t>
    </rPh>
    <rPh sb="5" eb="7">
      <t>シメイ</t>
    </rPh>
    <phoneticPr fontId="6"/>
  </si>
  <si>
    <t>申請代理人氏名</t>
    <rPh sb="0" eb="2">
      <t>シンセイ</t>
    </rPh>
    <rPh sb="2" eb="5">
      <t>ダイリニン</t>
    </rPh>
    <rPh sb="5" eb="7">
      <t>シメイ</t>
    </rPh>
    <phoneticPr fontId="6"/>
  </si>
  <si>
    <t>営業年数</t>
    <rPh sb="0" eb="2">
      <t>エイギョウ</t>
    </rPh>
    <rPh sb="2" eb="4">
      <t>ネンスウ</t>
    </rPh>
    <phoneticPr fontId="6"/>
  </si>
  <si>
    <t>E-mailアドレス</t>
    <phoneticPr fontId="6"/>
  </si>
  <si>
    <t>背景色が水色、またはピンク色の項目を入力してください。ピンク色は必須項目です。</t>
    <rPh sb="0" eb="3">
      <t>ハイケイショク</t>
    </rPh>
    <rPh sb="4" eb="6">
      <t>ミズイロ</t>
    </rPh>
    <rPh sb="13" eb="14">
      <t>イロ</t>
    </rPh>
    <rPh sb="15" eb="17">
      <t>コウモク</t>
    </rPh>
    <rPh sb="18" eb="20">
      <t>ニュウリョク</t>
    </rPh>
    <rPh sb="30" eb="31">
      <t>イロ</t>
    </rPh>
    <rPh sb="32" eb="34">
      <t>ヒッス</t>
    </rPh>
    <rPh sb="34" eb="36">
      <t>コウモク</t>
    </rPh>
    <phoneticPr fontId="5"/>
  </si>
  <si>
    <t>エクセルの計算方法は「自動」に設定してください。</t>
    <rPh sb="5" eb="7">
      <t>ケイサン</t>
    </rPh>
    <rPh sb="7" eb="9">
      <t>ホウホウ</t>
    </rPh>
    <rPh sb="11" eb="13">
      <t>ジドウ</t>
    </rPh>
    <rPh sb="15" eb="17">
      <t>セッテイ</t>
    </rPh>
    <phoneticPr fontId="5"/>
  </si>
  <si>
    <t>行の追加、削除、シートの変更などはできません。</t>
    <rPh sb="0" eb="1">
      <t>ギョウ</t>
    </rPh>
    <rPh sb="2" eb="4">
      <t>ツイカ</t>
    </rPh>
    <rPh sb="5" eb="7">
      <t>サクジョ</t>
    </rPh>
    <rPh sb="12" eb="14">
      <t>ヘンコウ</t>
    </rPh>
    <phoneticPr fontId="5"/>
  </si>
  <si>
    <t>申請年月日</t>
    <rPh sb="0" eb="2">
      <t>シンセイ</t>
    </rPh>
    <rPh sb="2" eb="5">
      <t>ネンガッピ</t>
    </rPh>
    <phoneticPr fontId="15"/>
  </si>
  <si>
    <t>個人・法人区分</t>
    <rPh sb="0" eb="2">
      <t>コジン</t>
    </rPh>
    <rPh sb="3" eb="5">
      <t>ホウジン</t>
    </rPh>
    <rPh sb="5" eb="7">
      <t>クブン</t>
    </rPh>
    <phoneticPr fontId="15"/>
  </si>
  <si>
    <t>委任先 有・無</t>
    <rPh sb="0" eb="2">
      <t>イニン</t>
    </rPh>
    <rPh sb="2" eb="3">
      <t>サキ</t>
    </rPh>
    <rPh sb="4" eb="5">
      <t>アリ</t>
    </rPh>
    <rPh sb="6" eb="7">
      <t>ナシ</t>
    </rPh>
    <phoneticPr fontId="15"/>
  </si>
  <si>
    <t>申請代理人 有・無</t>
    <rPh sb="0" eb="2">
      <t>シンセイ</t>
    </rPh>
    <rPh sb="2" eb="5">
      <t>ダイリニン</t>
    </rPh>
    <rPh sb="6" eb="7">
      <t>アリ</t>
    </rPh>
    <rPh sb="8" eb="9">
      <t>ナシ</t>
    </rPh>
    <phoneticPr fontId="15"/>
  </si>
  <si>
    <t>本社情報</t>
    <rPh sb="0" eb="2">
      <t>ホンシャ</t>
    </rPh>
    <rPh sb="2" eb="4">
      <t>ジョウホウ</t>
    </rPh>
    <phoneticPr fontId="5"/>
  </si>
  <si>
    <t>リストから選択してください。</t>
    <rPh sb="5" eb="7">
      <t>センタク</t>
    </rPh>
    <phoneticPr fontId="5"/>
  </si>
  <si>
    <t>＊</t>
    <phoneticPr fontId="5"/>
  </si>
  <si>
    <t xml:space="preserve"> ＊</t>
    <phoneticPr fontId="5"/>
  </si>
  <si>
    <t>基本情報</t>
    <rPh sb="0" eb="2">
      <t>キホン</t>
    </rPh>
    <rPh sb="2" eb="4">
      <t>ジョウホウ</t>
    </rPh>
    <phoneticPr fontId="5"/>
  </si>
  <si>
    <t>営業所情報</t>
    <rPh sb="0" eb="3">
      <t>エイギョウショ</t>
    </rPh>
    <rPh sb="3" eb="5">
      <t>ジョウホウ</t>
    </rPh>
    <phoneticPr fontId="5"/>
  </si>
  <si>
    <t>リストから選択してください。「有」の場合は【営業所情報】を入力してください。</t>
    <phoneticPr fontId="5"/>
  </si>
  <si>
    <t>全角カタカナで入力してください。姓と名は１文字分空けてください。</t>
    <phoneticPr fontId="5"/>
  </si>
  <si>
    <t>半角の数字と記号で入力してください。</t>
    <phoneticPr fontId="5"/>
  </si>
  <si>
    <t>姓と名は１文字分空けてください。</t>
    <phoneticPr fontId="5"/>
  </si>
  <si>
    <t>担当者情報</t>
    <rPh sb="0" eb="3">
      <t>タントウシャ</t>
    </rPh>
    <rPh sb="3" eb="5">
      <t>ジョウホウ</t>
    </rPh>
    <phoneticPr fontId="5"/>
  </si>
  <si>
    <t>申請代理人情報</t>
    <rPh sb="0" eb="2">
      <t>シンセイ</t>
    </rPh>
    <rPh sb="2" eb="5">
      <t>ダイリニン</t>
    </rPh>
    <rPh sb="5" eb="7">
      <t>ジョウホウ</t>
    </rPh>
    <phoneticPr fontId="5"/>
  </si>
  <si>
    <t>業種情報</t>
    <rPh sb="0" eb="2">
      <t>ギョウシュ</t>
    </rPh>
    <rPh sb="2" eb="4">
      <t>ジョウホウ</t>
    </rPh>
    <phoneticPr fontId="5"/>
  </si>
  <si>
    <t>営業情報</t>
    <rPh sb="0" eb="2">
      <t>エイギョウ</t>
    </rPh>
    <rPh sb="2" eb="4">
      <t>ジョウホウ</t>
    </rPh>
    <phoneticPr fontId="5"/>
  </si>
  <si>
    <t>自己資本額</t>
    <rPh sb="0" eb="2">
      <t>ジコ</t>
    </rPh>
    <rPh sb="2" eb="4">
      <t>シホン</t>
    </rPh>
    <rPh sb="4" eb="5">
      <t>ガク</t>
    </rPh>
    <phoneticPr fontId="6"/>
  </si>
  <si>
    <t>から</t>
    <phoneticPr fontId="5"/>
  </si>
  <si>
    <t>まで</t>
    <phoneticPr fontId="5"/>
  </si>
  <si>
    <t>空調設備保守</t>
    <rPh sb="0" eb="2">
      <t>クウチョウ</t>
    </rPh>
    <rPh sb="2" eb="4">
      <t>セツビ</t>
    </rPh>
    <rPh sb="4" eb="6">
      <t>ホシュ</t>
    </rPh>
    <phoneticPr fontId="4"/>
  </si>
  <si>
    <t>リストから選択してください。「有」の場合は【申請代理人情報】を入力してください。</t>
    <rPh sb="22" eb="24">
      <t>シンセイ</t>
    </rPh>
    <rPh sb="24" eb="27">
      <t>ダイリニン</t>
    </rPh>
    <phoneticPr fontId="5"/>
  </si>
  <si>
    <t>休業又は転(廃)業の期間</t>
    <rPh sb="0" eb="2">
      <t>キュウギョウ</t>
    </rPh>
    <rPh sb="2" eb="3">
      <t>マタ</t>
    </rPh>
    <rPh sb="4" eb="5">
      <t>テン</t>
    </rPh>
    <rPh sb="6" eb="7">
      <t>ハイ</t>
    </rPh>
    <rPh sb="8" eb="9">
      <t>ギョウ</t>
    </rPh>
    <rPh sb="10" eb="12">
      <t>キカン</t>
    </rPh>
    <phoneticPr fontId="6"/>
  </si>
  <si>
    <t>＊</t>
    <phoneticPr fontId="5"/>
  </si>
  <si>
    <t>法的再建手続</t>
    <rPh sb="0" eb="2">
      <t>ホウテキ</t>
    </rPh>
    <rPh sb="2" eb="4">
      <t>サイケン</t>
    </rPh>
    <rPh sb="4" eb="6">
      <t>テツヅキ</t>
    </rPh>
    <phoneticPr fontId="6"/>
  </si>
  <si>
    <t>法的再建手続 申立日</t>
    <rPh sb="0" eb="2">
      <t>ホウテキ</t>
    </rPh>
    <rPh sb="2" eb="4">
      <t>サイケン</t>
    </rPh>
    <rPh sb="4" eb="6">
      <t>テツヅキ</t>
    </rPh>
    <rPh sb="7" eb="9">
      <t>モウシタテ</t>
    </rPh>
    <rPh sb="9" eb="10">
      <t>ビ</t>
    </rPh>
    <phoneticPr fontId="15"/>
  </si>
  <si>
    <t>法的再建手続 計画認可日</t>
    <rPh sb="0" eb="2">
      <t>ホウテキ</t>
    </rPh>
    <rPh sb="2" eb="4">
      <t>サイケン</t>
    </rPh>
    <rPh sb="4" eb="6">
      <t>テツヅキ</t>
    </rPh>
    <rPh sb="7" eb="9">
      <t>ケイカク</t>
    </rPh>
    <rPh sb="9" eb="11">
      <t>ニンカ</t>
    </rPh>
    <rPh sb="11" eb="12">
      <t>ビ</t>
    </rPh>
    <phoneticPr fontId="15"/>
  </si>
  <si>
    <t>営業開始年</t>
    <rPh sb="0" eb="2">
      <t>エイギョウ</t>
    </rPh>
    <rPh sb="2" eb="4">
      <t>カイシ</t>
    </rPh>
    <rPh sb="4" eb="5">
      <t>ネン</t>
    </rPh>
    <phoneticPr fontId="6"/>
  </si>
  <si>
    <t>常勤職員数　計（人）</t>
    <rPh sb="0" eb="2">
      <t>ジョウキン</t>
    </rPh>
    <rPh sb="2" eb="4">
      <t>ショクイン</t>
    </rPh>
    <rPh sb="4" eb="5">
      <t>スウ</t>
    </rPh>
    <rPh sb="6" eb="7">
      <t>ケイ</t>
    </rPh>
    <rPh sb="8" eb="9">
      <t>ニン</t>
    </rPh>
    <phoneticPr fontId="5"/>
  </si>
  <si>
    <t>その他職員数（人）</t>
    <rPh sb="2" eb="3">
      <t>タ</t>
    </rPh>
    <rPh sb="3" eb="5">
      <t>ショクイン</t>
    </rPh>
    <rPh sb="5" eb="6">
      <t>スウ</t>
    </rPh>
    <phoneticPr fontId="5"/>
  </si>
  <si>
    <t>事務職員数（人）</t>
    <rPh sb="0" eb="2">
      <t>ジム</t>
    </rPh>
    <rPh sb="2" eb="4">
      <t>ショクイン</t>
    </rPh>
    <rPh sb="4" eb="5">
      <t>スウ</t>
    </rPh>
    <phoneticPr fontId="5"/>
  </si>
  <si>
    <t>技術職員数（人）</t>
    <rPh sb="0" eb="2">
      <t>ギジュツ</t>
    </rPh>
    <rPh sb="2" eb="4">
      <t>ショクイン</t>
    </rPh>
    <rPh sb="4" eb="5">
      <t>スウ</t>
    </rPh>
    <phoneticPr fontId="6"/>
  </si>
  <si>
    <t>常勤職員数</t>
    <rPh sb="0" eb="2">
      <t>ジョウキン</t>
    </rPh>
    <rPh sb="2" eb="4">
      <t>ショクイン</t>
    </rPh>
    <rPh sb="4" eb="5">
      <t>カズ</t>
    </rPh>
    <phoneticPr fontId="6"/>
  </si>
  <si>
    <t>営業上の許認可等</t>
    <rPh sb="0" eb="2">
      <t>エイギョウ</t>
    </rPh>
    <rPh sb="2" eb="3">
      <t>ジョウ</t>
    </rPh>
    <rPh sb="4" eb="7">
      <t>キョニンカ</t>
    </rPh>
    <rPh sb="7" eb="8">
      <t>トウ</t>
    </rPh>
    <phoneticPr fontId="5"/>
  </si>
  <si>
    <t>主要取引メーカー</t>
    <rPh sb="0" eb="2">
      <t>シュヨウ</t>
    </rPh>
    <rPh sb="2" eb="4">
      <t>トリヒキ</t>
    </rPh>
    <phoneticPr fontId="5"/>
  </si>
  <si>
    <t>官公庁との取引実績</t>
    <rPh sb="0" eb="3">
      <t>カンコウチョウ</t>
    </rPh>
    <rPh sb="5" eb="7">
      <t>トリヒキ</t>
    </rPh>
    <rPh sb="7" eb="9">
      <t>ジッセキ</t>
    </rPh>
    <phoneticPr fontId="5"/>
  </si>
  <si>
    <t>取引先名称</t>
    <rPh sb="0" eb="2">
      <t>トリヒキ</t>
    </rPh>
    <rPh sb="2" eb="3">
      <t>サキ</t>
    </rPh>
    <rPh sb="3" eb="5">
      <t>メイショウ</t>
    </rPh>
    <phoneticPr fontId="5"/>
  </si>
  <si>
    <t>取引内容</t>
    <rPh sb="0" eb="2">
      <t>トリヒキ</t>
    </rPh>
    <rPh sb="2" eb="4">
      <t>ナイヨウ</t>
    </rPh>
    <phoneticPr fontId="5"/>
  </si>
  <si>
    <t>取引額（年間）</t>
    <rPh sb="0" eb="2">
      <t>トリヒキ</t>
    </rPh>
    <rPh sb="2" eb="3">
      <t>ガク</t>
    </rPh>
    <rPh sb="4" eb="6">
      <t>ネンカン</t>
    </rPh>
    <phoneticPr fontId="5"/>
  </si>
  <si>
    <t>（千円）</t>
    <phoneticPr fontId="5"/>
  </si>
  <si>
    <t>希望</t>
    <rPh sb="0" eb="2">
      <t>キボウ</t>
    </rPh>
    <phoneticPr fontId="6"/>
  </si>
  <si>
    <t>希望営業種目</t>
    <rPh sb="0" eb="2">
      <t>キボウ</t>
    </rPh>
    <rPh sb="2" eb="4">
      <t>エイギョウ</t>
    </rPh>
    <rPh sb="4" eb="6">
      <t>シュモク</t>
    </rPh>
    <phoneticPr fontId="5"/>
  </si>
  <si>
    <t>文具類</t>
    <rPh sb="0" eb="2">
      <t>ブング</t>
    </rPh>
    <rPh sb="2" eb="3">
      <t>ルイ</t>
    </rPh>
    <phoneticPr fontId="4"/>
  </si>
  <si>
    <t>事務用機器類</t>
    <rPh sb="0" eb="3">
      <t>ジムヨウ</t>
    </rPh>
    <rPh sb="3" eb="5">
      <t>キキ</t>
    </rPh>
    <rPh sb="5" eb="6">
      <t>ルイ</t>
    </rPh>
    <phoneticPr fontId="4"/>
  </si>
  <si>
    <t>印章類</t>
    <rPh sb="0" eb="2">
      <t>インショウ</t>
    </rPh>
    <rPh sb="2" eb="3">
      <t>ルイ</t>
    </rPh>
    <phoneticPr fontId="4"/>
  </si>
  <si>
    <t>コンピューター機器類</t>
    <rPh sb="7" eb="10">
      <t>キキルイ</t>
    </rPh>
    <phoneticPr fontId="4"/>
  </si>
  <si>
    <t>用紙類</t>
    <rPh sb="0" eb="2">
      <t>ヨウシ</t>
    </rPh>
    <rPh sb="2" eb="3">
      <t>ルイ</t>
    </rPh>
    <phoneticPr fontId="4"/>
  </si>
  <si>
    <t>鋼製備品</t>
    <rPh sb="0" eb="2">
      <t>コウセイ</t>
    </rPh>
    <rPh sb="2" eb="4">
      <t>ビヒン</t>
    </rPh>
    <phoneticPr fontId="4"/>
  </si>
  <si>
    <t>家具・木工品</t>
    <rPh sb="0" eb="2">
      <t>カグ</t>
    </rPh>
    <rPh sb="3" eb="5">
      <t>モッコウ</t>
    </rPh>
    <rPh sb="5" eb="6">
      <t>ヒン</t>
    </rPh>
    <phoneticPr fontId="4"/>
  </si>
  <si>
    <t>学校教材類</t>
    <rPh sb="0" eb="2">
      <t>ガッコウ</t>
    </rPh>
    <rPh sb="2" eb="4">
      <t>キョウザイ</t>
    </rPh>
    <rPh sb="4" eb="5">
      <t>ルイ</t>
    </rPh>
    <phoneticPr fontId="4"/>
  </si>
  <si>
    <t>運動用具類</t>
    <rPh sb="0" eb="2">
      <t>ウンドウ</t>
    </rPh>
    <rPh sb="2" eb="4">
      <t>ヨウグ</t>
    </rPh>
    <rPh sb="4" eb="5">
      <t>ルイ</t>
    </rPh>
    <phoneticPr fontId="4"/>
  </si>
  <si>
    <t>楽器・音楽用品類</t>
    <rPh sb="0" eb="2">
      <t>ガッキ</t>
    </rPh>
    <rPh sb="3" eb="5">
      <t>オンガク</t>
    </rPh>
    <rPh sb="5" eb="7">
      <t>ヨウヒン</t>
    </rPh>
    <rPh sb="7" eb="8">
      <t>ルイ</t>
    </rPh>
    <phoneticPr fontId="4"/>
  </si>
  <si>
    <t>保育用具類</t>
    <rPh sb="0" eb="2">
      <t>ホイク</t>
    </rPh>
    <rPh sb="2" eb="4">
      <t>ヨウグ</t>
    </rPh>
    <rPh sb="4" eb="5">
      <t>ルイ</t>
    </rPh>
    <phoneticPr fontId="4"/>
  </si>
  <si>
    <t>図書類</t>
    <rPh sb="0" eb="1">
      <t>ト</t>
    </rPh>
    <rPh sb="1" eb="3">
      <t>ショルイ</t>
    </rPh>
    <phoneticPr fontId="4"/>
  </si>
  <si>
    <t>写真用具類</t>
    <rPh sb="0" eb="3">
      <t>シャシンヨウ</t>
    </rPh>
    <rPh sb="3" eb="4">
      <t>グ</t>
    </rPh>
    <rPh sb="4" eb="5">
      <t>ルイ</t>
    </rPh>
    <phoneticPr fontId="4"/>
  </si>
  <si>
    <t>医療機器類</t>
    <rPh sb="0" eb="2">
      <t>イリョウ</t>
    </rPh>
    <rPh sb="2" eb="5">
      <t>キキルイ</t>
    </rPh>
    <phoneticPr fontId="4"/>
  </si>
  <si>
    <t>福祉機器類</t>
    <rPh sb="0" eb="2">
      <t>フクシ</t>
    </rPh>
    <rPh sb="2" eb="5">
      <t>キキルイ</t>
    </rPh>
    <phoneticPr fontId="4"/>
  </si>
  <si>
    <t>医薬品・衛生材料</t>
    <rPh sb="0" eb="3">
      <t>イヤクヒン</t>
    </rPh>
    <rPh sb="4" eb="6">
      <t>エイセイ</t>
    </rPh>
    <rPh sb="6" eb="8">
      <t>ザイリョウ</t>
    </rPh>
    <phoneticPr fontId="4"/>
  </si>
  <si>
    <t>被服類</t>
    <rPh sb="0" eb="2">
      <t>ヒフク</t>
    </rPh>
    <rPh sb="2" eb="3">
      <t>ルイ</t>
    </rPh>
    <phoneticPr fontId="4"/>
  </si>
  <si>
    <t>寝具類</t>
    <rPh sb="0" eb="2">
      <t>シング</t>
    </rPh>
    <rPh sb="2" eb="3">
      <t>ルイ</t>
    </rPh>
    <phoneticPr fontId="4"/>
  </si>
  <si>
    <t>室内装飾品</t>
    <rPh sb="0" eb="2">
      <t>シツナイ</t>
    </rPh>
    <rPh sb="2" eb="5">
      <t>ソウショクヒン</t>
    </rPh>
    <phoneticPr fontId="4"/>
  </si>
  <si>
    <t>家庭用品類</t>
    <rPh sb="0" eb="2">
      <t>カテイ</t>
    </rPh>
    <rPh sb="2" eb="4">
      <t>ヨウヒン</t>
    </rPh>
    <rPh sb="4" eb="5">
      <t>ルイ</t>
    </rPh>
    <phoneticPr fontId="4"/>
  </si>
  <si>
    <t>表彰品・記念品類</t>
    <rPh sb="0" eb="2">
      <t>ヒョウショウ</t>
    </rPh>
    <rPh sb="2" eb="3">
      <t>ヒン</t>
    </rPh>
    <rPh sb="4" eb="7">
      <t>キネンヒン</t>
    </rPh>
    <rPh sb="7" eb="8">
      <t>ルイ</t>
    </rPh>
    <phoneticPr fontId="4"/>
  </si>
  <si>
    <t>建築金物類</t>
    <rPh sb="0" eb="2">
      <t>ケンチク</t>
    </rPh>
    <rPh sb="2" eb="4">
      <t>カナモノ</t>
    </rPh>
    <rPh sb="4" eb="5">
      <t>ルイ</t>
    </rPh>
    <phoneticPr fontId="4"/>
  </si>
  <si>
    <t>建設機器類</t>
    <rPh sb="0" eb="2">
      <t>ケンセツ</t>
    </rPh>
    <rPh sb="2" eb="5">
      <t>キキルイ</t>
    </rPh>
    <phoneticPr fontId="4"/>
  </si>
  <si>
    <t>電気機器類</t>
    <rPh sb="0" eb="2">
      <t>デンキ</t>
    </rPh>
    <rPh sb="2" eb="5">
      <t>キキルイ</t>
    </rPh>
    <phoneticPr fontId="4"/>
  </si>
  <si>
    <t>通信機器類</t>
    <rPh sb="0" eb="2">
      <t>ツウシン</t>
    </rPh>
    <rPh sb="2" eb="5">
      <t>キキルイ</t>
    </rPh>
    <phoneticPr fontId="4"/>
  </si>
  <si>
    <t>視聴覚機器類</t>
    <rPh sb="0" eb="3">
      <t>シチョウカク</t>
    </rPh>
    <rPh sb="3" eb="6">
      <t>キキルイ</t>
    </rPh>
    <phoneticPr fontId="4"/>
  </si>
  <si>
    <t>自動車類</t>
    <rPh sb="0" eb="3">
      <t>ジドウシャ</t>
    </rPh>
    <rPh sb="3" eb="4">
      <t>ルイ</t>
    </rPh>
    <phoneticPr fontId="4"/>
  </si>
  <si>
    <t>二輪車類</t>
    <rPh sb="0" eb="2">
      <t>2リン</t>
    </rPh>
    <rPh sb="2" eb="3">
      <t>シャ</t>
    </rPh>
    <rPh sb="3" eb="4">
      <t>ルイ</t>
    </rPh>
    <phoneticPr fontId="4"/>
  </si>
  <si>
    <t>自転車類</t>
    <rPh sb="0" eb="3">
      <t>ジテンシャ</t>
    </rPh>
    <rPh sb="3" eb="4">
      <t>ルイ</t>
    </rPh>
    <phoneticPr fontId="4"/>
  </si>
  <si>
    <t>理化学機器類</t>
    <rPh sb="0" eb="3">
      <t>リカガク</t>
    </rPh>
    <rPh sb="3" eb="5">
      <t>キキ</t>
    </rPh>
    <rPh sb="5" eb="6">
      <t>ルイ</t>
    </rPh>
    <phoneticPr fontId="4"/>
  </si>
  <si>
    <t>厨房用機器類</t>
    <rPh sb="0" eb="2">
      <t>チュウボウ</t>
    </rPh>
    <rPh sb="2" eb="3">
      <t>ヨウ</t>
    </rPh>
    <rPh sb="3" eb="5">
      <t>キキ</t>
    </rPh>
    <rPh sb="5" eb="6">
      <t>ルイ</t>
    </rPh>
    <phoneticPr fontId="4"/>
  </si>
  <si>
    <t>消防用具類</t>
    <rPh sb="0" eb="2">
      <t>ショウボウ</t>
    </rPh>
    <rPh sb="2" eb="4">
      <t>ヨウグ</t>
    </rPh>
    <rPh sb="4" eb="5">
      <t>ルイ</t>
    </rPh>
    <phoneticPr fontId="4"/>
  </si>
  <si>
    <t>看板類</t>
    <rPh sb="0" eb="2">
      <t>カンバン</t>
    </rPh>
    <rPh sb="2" eb="3">
      <t>ルイ</t>
    </rPh>
    <phoneticPr fontId="4"/>
  </si>
  <si>
    <t>安全保護具類</t>
    <rPh sb="0" eb="2">
      <t>アンゼン</t>
    </rPh>
    <rPh sb="2" eb="4">
      <t>ホゴ</t>
    </rPh>
    <rPh sb="4" eb="5">
      <t>グ</t>
    </rPh>
    <rPh sb="5" eb="6">
      <t>ルイ</t>
    </rPh>
    <phoneticPr fontId="4"/>
  </si>
  <si>
    <t>印刷</t>
    <rPh sb="0" eb="2">
      <t>インサツ</t>
    </rPh>
    <phoneticPr fontId="4"/>
  </si>
  <si>
    <t>合成樹脂製品</t>
    <rPh sb="0" eb="2">
      <t>ゴウセイ</t>
    </rPh>
    <rPh sb="2" eb="4">
      <t>ジュシ</t>
    </rPh>
    <rPh sb="4" eb="6">
      <t>セイヒン</t>
    </rPh>
    <phoneticPr fontId="4"/>
  </si>
  <si>
    <t>食料品類</t>
    <rPh sb="0" eb="3">
      <t>ショクリョウヒン</t>
    </rPh>
    <rPh sb="3" eb="4">
      <t>ルイ</t>
    </rPh>
    <phoneticPr fontId="4"/>
  </si>
  <si>
    <t>役務</t>
    <rPh sb="0" eb="2">
      <t>エキム</t>
    </rPh>
    <phoneticPr fontId="5"/>
  </si>
  <si>
    <t>清掃業務</t>
    <rPh sb="0" eb="2">
      <t>セイソウ</t>
    </rPh>
    <rPh sb="2" eb="4">
      <t>ギョウム</t>
    </rPh>
    <phoneticPr fontId="4"/>
  </si>
  <si>
    <t>管清掃等</t>
    <rPh sb="0" eb="1">
      <t>カン</t>
    </rPh>
    <rPh sb="1" eb="3">
      <t>セイソウ</t>
    </rPh>
    <rPh sb="3" eb="4">
      <t>トウ</t>
    </rPh>
    <phoneticPr fontId="4"/>
  </si>
  <si>
    <t>排水施設等管理</t>
    <rPh sb="0" eb="2">
      <t>ハイスイ</t>
    </rPh>
    <rPh sb="2" eb="4">
      <t>シセツ</t>
    </rPh>
    <rPh sb="4" eb="5">
      <t>トウ</t>
    </rPh>
    <rPh sb="5" eb="7">
      <t>カンリ</t>
    </rPh>
    <phoneticPr fontId="4"/>
  </si>
  <si>
    <t>樹木管理</t>
    <rPh sb="0" eb="2">
      <t>ジュモク</t>
    </rPh>
    <rPh sb="2" eb="4">
      <t>カンリ</t>
    </rPh>
    <phoneticPr fontId="4"/>
  </si>
  <si>
    <t>浄化槽保守等</t>
    <rPh sb="0" eb="3">
      <t>ジョウカソウ</t>
    </rPh>
    <rPh sb="3" eb="5">
      <t>ホシュ</t>
    </rPh>
    <rPh sb="5" eb="6">
      <t>トウ</t>
    </rPh>
    <phoneticPr fontId="4"/>
  </si>
  <si>
    <t>消防設備保守</t>
    <rPh sb="0" eb="2">
      <t>ショウボウ</t>
    </rPh>
    <rPh sb="2" eb="4">
      <t>セツビ</t>
    </rPh>
    <rPh sb="4" eb="6">
      <t>ホシュ</t>
    </rPh>
    <phoneticPr fontId="4"/>
  </si>
  <si>
    <t>昇降施設保守</t>
    <rPh sb="0" eb="2">
      <t>ショウコウ</t>
    </rPh>
    <rPh sb="2" eb="4">
      <t>シセツ</t>
    </rPh>
    <rPh sb="4" eb="6">
      <t>ホシュ</t>
    </rPh>
    <phoneticPr fontId="4"/>
  </si>
  <si>
    <t>OA事務機器保守</t>
    <rPh sb="2" eb="4">
      <t>ジム</t>
    </rPh>
    <rPh sb="4" eb="6">
      <t>キキ</t>
    </rPh>
    <rPh sb="6" eb="8">
      <t>ホシュ</t>
    </rPh>
    <phoneticPr fontId="4"/>
  </si>
  <si>
    <t>賃貸・リース</t>
    <rPh sb="0" eb="2">
      <t>チンタイ</t>
    </rPh>
    <phoneticPr fontId="4"/>
  </si>
  <si>
    <t>企画・広告・イベント</t>
    <rPh sb="0" eb="2">
      <t>キカク</t>
    </rPh>
    <rPh sb="3" eb="5">
      <t>コウコク</t>
    </rPh>
    <phoneticPr fontId="4"/>
  </si>
  <si>
    <t>コンピューター処理・ソフトウェア開発</t>
    <rPh sb="7" eb="9">
      <t>ショリ</t>
    </rPh>
    <rPh sb="16" eb="18">
      <t>カイハツ</t>
    </rPh>
    <phoneticPr fontId="4"/>
  </si>
  <si>
    <t>警備保障</t>
    <rPh sb="0" eb="2">
      <t>ケイビ</t>
    </rPh>
    <rPh sb="2" eb="4">
      <t>ホショウ</t>
    </rPh>
    <phoneticPr fontId="4"/>
  </si>
  <si>
    <t>人材派遣</t>
    <rPh sb="0" eb="2">
      <t>ジンザイ</t>
    </rPh>
    <rPh sb="2" eb="4">
      <t>ハケン</t>
    </rPh>
    <phoneticPr fontId="4"/>
  </si>
  <si>
    <t>調査・研究・検査</t>
    <rPh sb="0" eb="2">
      <t>チョウサ</t>
    </rPh>
    <rPh sb="3" eb="5">
      <t>ケンキュウ</t>
    </rPh>
    <rPh sb="6" eb="8">
      <t>ケンサ</t>
    </rPh>
    <phoneticPr fontId="4"/>
  </si>
  <si>
    <t>保険業</t>
    <rPh sb="0" eb="3">
      <t>ホケンギョウ</t>
    </rPh>
    <phoneticPr fontId="4"/>
  </si>
  <si>
    <t>物品</t>
    <rPh sb="0" eb="2">
      <t>ブッピン</t>
    </rPh>
    <phoneticPr fontId="5"/>
  </si>
  <si>
    <t>取扱品目</t>
    <phoneticPr fontId="5"/>
  </si>
  <si>
    <t>　</t>
    <phoneticPr fontId="5"/>
  </si>
  <si>
    <t>申請者</t>
    <rPh sb="0" eb="2">
      <t>シンセイ</t>
    </rPh>
    <rPh sb="2" eb="3">
      <t>シャ</t>
    </rPh>
    <phoneticPr fontId="6"/>
  </si>
  <si>
    <t>商号又は名称</t>
    <rPh sb="0" eb="2">
      <t>ショウゴウ</t>
    </rPh>
    <rPh sb="2" eb="3">
      <t>マタ</t>
    </rPh>
    <rPh sb="4" eb="6">
      <t>メイショウ</t>
    </rPh>
    <phoneticPr fontId="20"/>
  </si>
  <si>
    <t>法人・個人</t>
    <rPh sb="0" eb="2">
      <t>ホウジン</t>
    </rPh>
    <rPh sb="3" eb="5">
      <t>コジン</t>
    </rPh>
    <phoneticPr fontId="5"/>
  </si>
  <si>
    <t>代表者職氏名</t>
    <rPh sb="0" eb="3">
      <t>ダイヒョウシャ</t>
    </rPh>
    <rPh sb="3" eb="4">
      <t>ショク</t>
    </rPh>
    <rPh sb="4" eb="5">
      <t>ウジ</t>
    </rPh>
    <rPh sb="5" eb="6">
      <t>ナ</t>
    </rPh>
    <phoneticPr fontId="20"/>
  </si>
  <si>
    <t>住所又は所在地</t>
    <phoneticPr fontId="5"/>
  </si>
  <si>
    <t>〒</t>
    <phoneticPr fontId="5"/>
  </si>
  <si>
    <t>電話番号</t>
    <rPh sb="0" eb="2">
      <t>デンワ</t>
    </rPh>
    <rPh sb="2" eb="4">
      <t>バンゴウ</t>
    </rPh>
    <phoneticPr fontId="20"/>
  </si>
  <si>
    <t>F A X 番号</t>
    <phoneticPr fontId="5"/>
  </si>
  <si>
    <t>営業年数</t>
    <rPh sb="0" eb="2">
      <t>エイギョウ</t>
    </rPh>
    <rPh sb="2" eb="4">
      <t>ネンスウ</t>
    </rPh>
    <phoneticPr fontId="20"/>
  </si>
  <si>
    <t>法的再建手続</t>
    <rPh sb="0" eb="2">
      <t>ホウテキ</t>
    </rPh>
    <rPh sb="2" eb="4">
      <t>サイケン</t>
    </rPh>
    <rPh sb="4" eb="6">
      <t>テツヅキ</t>
    </rPh>
    <phoneticPr fontId="20"/>
  </si>
  <si>
    <t>申立日</t>
    <rPh sb="0" eb="2">
      <t>モウシタテ</t>
    </rPh>
    <rPh sb="2" eb="3">
      <t>ビ</t>
    </rPh>
    <phoneticPr fontId="5"/>
  </si>
  <si>
    <t>計画認可日</t>
    <rPh sb="0" eb="2">
      <t>ケイカク</t>
    </rPh>
    <rPh sb="2" eb="4">
      <t>ニンカ</t>
    </rPh>
    <rPh sb="4" eb="5">
      <t>ビ</t>
    </rPh>
    <phoneticPr fontId="5"/>
  </si>
  <si>
    <t>担当者</t>
    <rPh sb="0" eb="3">
      <t>タントウシャ</t>
    </rPh>
    <phoneticPr fontId="6"/>
  </si>
  <si>
    <t>担当者部課名</t>
    <rPh sb="0" eb="3">
      <t>タントウシャ</t>
    </rPh>
    <rPh sb="3" eb="5">
      <t>ブカ</t>
    </rPh>
    <rPh sb="5" eb="6">
      <t>メイ</t>
    </rPh>
    <phoneticPr fontId="20"/>
  </si>
  <si>
    <t>担当者名</t>
    <rPh sb="0" eb="3">
      <t>タントウシャ</t>
    </rPh>
    <rPh sb="3" eb="4">
      <t>メイ</t>
    </rPh>
    <phoneticPr fontId="20"/>
  </si>
  <si>
    <t>メールアドレス</t>
    <phoneticPr fontId="5"/>
  </si>
  <si>
    <t>営業所</t>
    <rPh sb="0" eb="3">
      <t>エイギョウショ</t>
    </rPh>
    <phoneticPr fontId="6"/>
  </si>
  <si>
    <t>〒</t>
  </si>
  <si>
    <t>営業所名</t>
    <rPh sb="0" eb="3">
      <t>エイギョウショ</t>
    </rPh>
    <rPh sb="3" eb="4">
      <t>メイ</t>
    </rPh>
    <phoneticPr fontId="20"/>
  </si>
  <si>
    <t>行政書士</t>
    <rPh sb="0" eb="2">
      <t>ギョウセイ</t>
    </rPh>
    <rPh sb="2" eb="4">
      <t>ショシ</t>
    </rPh>
    <phoneticPr fontId="6"/>
  </si>
  <si>
    <t>行政書士名</t>
    <rPh sb="0" eb="2">
      <t>ギョウセイ</t>
    </rPh>
    <rPh sb="2" eb="4">
      <t>ショシ</t>
    </rPh>
    <rPh sb="4" eb="5">
      <t>メイ</t>
    </rPh>
    <phoneticPr fontId="5"/>
  </si>
  <si>
    <t>常勤職員数（人）</t>
    <rPh sb="0" eb="2">
      <t>ジョウキン</t>
    </rPh>
    <rPh sb="2" eb="4">
      <t>ショクイン</t>
    </rPh>
    <rPh sb="4" eb="5">
      <t>スウ</t>
    </rPh>
    <rPh sb="6" eb="7">
      <t>ニン</t>
    </rPh>
    <phoneticPr fontId="6"/>
  </si>
  <si>
    <t>①</t>
    <phoneticPr fontId="31"/>
  </si>
  <si>
    <t>技術職員</t>
    <rPh sb="0" eb="1">
      <t>ワザ</t>
    </rPh>
    <rPh sb="1" eb="2">
      <t>ジュツ</t>
    </rPh>
    <rPh sb="2" eb="3">
      <t>ショク</t>
    </rPh>
    <rPh sb="3" eb="4">
      <t>イン</t>
    </rPh>
    <phoneticPr fontId="31"/>
  </si>
  <si>
    <t>②</t>
    <phoneticPr fontId="31"/>
  </si>
  <si>
    <t>事務職員</t>
    <rPh sb="0" eb="1">
      <t>コト</t>
    </rPh>
    <rPh sb="1" eb="2">
      <t>ツトム</t>
    </rPh>
    <rPh sb="2" eb="3">
      <t>ショク</t>
    </rPh>
    <rPh sb="3" eb="4">
      <t>イン</t>
    </rPh>
    <phoneticPr fontId="31"/>
  </si>
  <si>
    <t>③</t>
    <phoneticPr fontId="31"/>
  </si>
  <si>
    <t>その他職員</t>
    <rPh sb="2" eb="3">
      <t>タ</t>
    </rPh>
    <rPh sb="3" eb="4">
      <t>ショク</t>
    </rPh>
    <rPh sb="4" eb="5">
      <t>イン</t>
    </rPh>
    <phoneticPr fontId="31"/>
  </si>
  <si>
    <t>④</t>
    <phoneticPr fontId="31"/>
  </si>
  <si>
    <t>計</t>
    <rPh sb="0" eb="1">
      <t>ケイ</t>
    </rPh>
    <phoneticPr fontId="31"/>
  </si>
  <si>
    <t>営業情報</t>
    <rPh sb="0" eb="2">
      <t>エイギョウ</t>
    </rPh>
    <rPh sb="2" eb="4">
      <t>ジョウホウ</t>
    </rPh>
    <phoneticPr fontId="6"/>
  </si>
  <si>
    <t>創業</t>
    <phoneticPr fontId="5"/>
  </si>
  <si>
    <t>休業期間又は転（廃）業の期間</t>
    <rPh sb="0" eb="2">
      <t>キュウギョウ</t>
    </rPh>
    <rPh sb="2" eb="4">
      <t>キカン</t>
    </rPh>
    <rPh sb="4" eb="5">
      <t>マタ</t>
    </rPh>
    <rPh sb="6" eb="7">
      <t>テン</t>
    </rPh>
    <rPh sb="8" eb="9">
      <t>ハイ</t>
    </rPh>
    <rPh sb="10" eb="11">
      <t>ギョウ</t>
    </rPh>
    <rPh sb="12" eb="14">
      <t>キカン</t>
    </rPh>
    <phoneticPr fontId="31"/>
  </si>
  <si>
    <t>から</t>
    <phoneticPr fontId="6"/>
  </si>
  <si>
    <t>まで</t>
    <phoneticPr fontId="6"/>
  </si>
  <si>
    <t>自己資本金</t>
    <rPh sb="0" eb="2">
      <t>ジコ</t>
    </rPh>
    <rPh sb="2" eb="4">
      <t>シホン</t>
    </rPh>
    <rPh sb="4" eb="5">
      <t>キン</t>
    </rPh>
    <phoneticPr fontId="6"/>
  </si>
  <si>
    <t>千円</t>
    <rPh sb="0" eb="2">
      <t>センエン</t>
    </rPh>
    <phoneticPr fontId="6"/>
  </si>
  <si>
    <t>営業上の許認可等</t>
    <phoneticPr fontId="5"/>
  </si>
  <si>
    <t>主要取引メーカー</t>
    <phoneticPr fontId="5"/>
  </si>
  <si>
    <t>官公庁との取引実績</t>
    <rPh sb="0" eb="3">
      <t>カンコウチョウ</t>
    </rPh>
    <rPh sb="5" eb="7">
      <t>トリヒキ</t>
    </rPh>
    <rPh sb="7" eb="9">
      <t>ジッセキ</t>
    </rPh>
    <phoneticPr fontId="6"/>
  </si>
  <si>
    <t>取引額（年間） 　千円</t>
    <rPh sb="0" eb="3">
      <t>トリヒキガク</t>
    </rPh>
    <rPh sb="4" eb="6">
      <t>ネンカン</t>
    </rPh>
    <rPh sb="9" eb="11">
      <t>センエン</t>
    </rPh>
    <phoneticPr fontId="5"/>
  </si>
  <si>
    <t>分類番号</t>
    <rPh sb="0" eb="2">
      <t>ブンルイ</t>
    </rPh>
    <rPh sb="2" eb="4">
      <t>バンゴウ</t>
    </rPh>
    <phoneticPr fontId="31"/>
  </si>
  <si>
    <t>希望営業種目</t>
    <rPh sb="0" eb="2">
      <t>キボウ</t>
    </rPh>
    <rPh sb="2" eb="4">
      <t>エイギョウ</t>
    </rPh>
    <rPh sb="4" eb="6">
      <t>シュモク</t>
    </rPh>
    <phoneticPr fontId="31"/>
  </si>
  <si>
    <t>年</t>
    <rPh sb="0" eb="1">
      <t>ネン</t>
    </rPh>
    <phoneticPr fontId="5"/>
  </si>
  <si>
    <t>千円</t>
    <rPh sb="0" eb="2">
      <t>センエン</t>
    </rPh>
    <phoneticPr fontId="5"/>
  </si>
  <si>
    <t>全角カタカナで入力してください。法人の種別にフリガナは必要ありません。</t>
    <rPh sb="16" eb="18">
      <t>ホウジン</t>
    </rPh>
    <rPh sb="19" eb="21">
      <t>シュベツ</t>
    </rPh>
    <rPh sb="27" eb="29">
      <t>ヒツヨウ</t>
    </rPh>
    <phoneticPr fontId="5"/>
  </si>
  <si>
    <t>都道府県から入力してください。</t>
    <rPh sb="0" eb="4">
      <t>トドウフケン</t>
    </rPh>
    <rPh sb="6" eb="8">
      <t>ニュウリョク</t>
    </rPh>
    <phoneticPr fontId="5"/>
  </si>
  <si>
    <t>正式名称で入力してください。個人の場合は「代表者」と入力してください。</t>
    <rPh sb="5" eb="7">
      <t>ニュウリョク</t>
    </rPh>
    <rPh sb="26" eb="28">
      <t>ニュウリョク</t>
    </rPh>
    <phoneticPr fontId="5"/>
  </si>
  <si>
    <t>支店・営業所名称のみ、全角カタカナで入力してください。</t>
    <rPh sb="11" eb="13">
      <t>ゼンカク</t>
    </rPh>
    <rPh sb="18" eb="20">
      <t>ニュウリョク</t>
    </rPh>
    <phoneticPr fontId="5"/>
  </si>
  <si>
    <t>支店・営業所名称のみ入力してください。</t>
    <rPh sb="0" eb="2">
      <t>シテン</t>
    </rPh>
    <rPh sb="3" eb="6">
      <t>エイギョウショ</t>
    </rPh>
    <rPh sb="6" eb="8">
      <t>メイショウ</t>
    </rPh>
    <rPh sb="10" eb="12">
      <t>ニュウリョク</t>
    </rPh>
    <phoneticPr fontId="5"/>
  </si>
  <si>
    <t>正式名称で入力してください。</t>
    <rPh sb="5" eb="7">
      <t>ニュウリョク</t>
    </rPh>
    <phoneticPr fontId="5"/>
  </si>
  <si>
    <t>この申請書内容の全てを説明できる方を入力してください。</t>
    <rPh sb="18" eb="20">
      <t>ニュウリョク</t>
    </rPh>
    <phoneticPr fontId="5"/>
  </si>
  <si>
    <t>部署がない業者は、法人の場合は「本社」又は「本店」と入力し、
個人の場合は「本店」と入力してください。</t>
    <rPh sb="0" eb="2">
      <t>ブショ</t>
    </rPh>
    <rPh sb="5" eb="7">
      <t>ギョウシャ</t>
    </rPh>
    <rPh sb="9" eb="11">
      <t>ホウジン</t>
    </rPh>
    <rPh sb="12" eb="14">
      <t>バアイ</t>
    </rPh>
    <rPh sb="16" eb="18">
      <t>ホンシャ</t>
    </rPh>
    <rPh sb="19" eb="20">
      <t>マタ</t>
    </rPh>
    <rPh sb="22" eb="24">
      <t>ホンテン</t>
    </rPh>
    <rPh sb="26" eb="28">
      <t>ニュウリョク</t>
    </rPh>
    <rPh sb="31" eb="33">
      <t>コジン</t>
    </rPh>
    <rPh sb="34" eb="36">
      <t>バアイ</t>
    </rPh>
    <rPh sb="38" eb="40">
      <t>ホンテン</t>
    </rPh>
    <phoneticPr fontId="5"/>
  </si>
  <si>
    <t>保有していない場合は、入力する必要はありません。</t>
    <rPh sb="0" eb="2">
      <t>ホユウ</t>
    </rPh>
    <rPh sb="7" eb="9">
      <t>バアイ</t>
    </rPh>
    <rPh sb="15" eb="17">
      <t>ヒツヨウ</t>
    </rPh>
    <phoneticPr fontId="5"/>
  </si>
  <si>
    <t>（審査基準日以前直近決算時)
貸借対照表　純資産の部「純資産合計」の額を入力してください。</t>
    <rPh sb="1" eb="3">
      <t>シンサ</t>
    </rPh>
    <rPh sb="3" eb="5">
      <t>キジュン</t>
    </rPh>
    <rPh sb="5" eb="6">
      <t>ビ</t>
    </rPh>
    <rPh sb="6" eb="8">
      <t>イゼン</t>
    </rPh>
    <rPh sb="8" eb="10">
      <t>チョッキン</t>
    </rPh>
    <rPh sb="10" eb="12">
      <t>ケッサン</t>
    </rPh>
    <rPh sb="12" eb="13">
      <t>ジ</t>
    </rPh>
    <rPh sb="15" eb="17">
      <t>タイシャク</t>
    </rPh>
    <rPh sb="17" eb="20">
      <t>タイショウヒョウ</t>
    </rPh>
    <rPh sb="21" eb="24">
      <t>ジュンシサン</t>
    </rPh>
    <rPh sb="25" eb="26">
      <t>ブ</t>
    </rPh>
    <rPh sb="27" eb="28">
      <t>ジュン</t>
    </rPh>
    <rPh sb="28" eb="30">
      <t>シサン</t>
    </rPh>
    <rPh sb="30" eb="32">
      <t>ゴウケイ</t>
    </rPh>
    <rPh sb="34" eb="35">
      <t>ガク</t>
    </rPh>
    <rPh sb="36" eb="38">
      <t>ニュウリョク</t>
    </rPh>
    <phoneticPr fontId="5"/>
  </si>
  <si>
    <t>過去２年間の県内取引実績のうち、主要な取引実績を入力してください。</t>
    <phoneticPr fontId="5"/>
  </si>
  <si>
    <t>取扱品目
（その他物品、その他保守、役務その他を選択したときは、具体的な品目等を記入）</t>
    <rPh sb="0" eb="2">
      <t>トリアツカイ</t>
    </rPh>
    <rPh sb="2" eb="4">
      <t>ヒンモク</t>
    </rPh>
    <phoneticPr fontId="31"/>
  </si>
  <si>
    <t>担当者氏名カナ</t>
    <rPh sb="0" eb="3">
      <t>タントウシャ</t>
    </rPh>
    <rPh sb="3" eb="5">
      <t>シメイ</t>
    </rPh>
    <phoneticPr fontId="6"/>
  </si>
  <si>
    <t>担当者氏名</t>
    <rPh sb="0" eb="3">
      <t>タントウシャ</t>
    </rPh>
    <rPh sb="3" eb="5">
      <t>シメイ</t>
    </rPh>
    <phoneticPr fontId="6"/>
  </si>
  <si>
    <t>代表者役職</t>
    <phoneticPr fontId="6"/>
  </si>
  <si>
    <t>年</t>
    <rPh sb="0" eb="1">
      <t>ネン</t>
    </rPh>
    <phoneticPr fontId="5"/>
  </si>
  <si>
    <t>受任者役職</t>
    <rPh sb="0" eb="2">
      <t>ジュニン</t>
    </rPh>
    <rPh sb="2" eb="3">
      <t>シャ</t>
    </rPh>
    <phoneticPr fontId="6"/>
  </si>
  <si>
    <t>受任者氏名カナ</t>
    <rPh sb="3" eb="5">
      <t>シメイ</t>
    </rPh>
    <phoneticPr fontId="6"/>
  </si>
  <si>
    <t>受任者氏名</t>
    <rPh sb="3" eb="5">
      <t>シメイ</t>
    </rPh>
    <phoneticPr fontId="6"/>
  </si>
  <si>
    <t>受任者職氏名</t>
    <rPh sb="3" eb="4">
      <t>ショク</t>
    </rPh>
    <rPh sb="4" eb="5">
      <t>ウジ</t>
    </rPh>
    <rPh sb="5" eb="6">
      <t>ナ</t>
    </rPh>
    <phoneticPr fontId="20"/>
  </si>
  <si>
    <t>創業年を入力してください。 【例】平成15、嘉永元</t>
    <rPh sb="0" eb="2">
      <t>ソウギョウ</t>
    </rPh>
    <rPh sb="2" eb="3">
      <t>ネン</t>
    </rPh>
    <rPh sb="15" eb="16">
      <t>レイ</t>
    </rPh>
    <rPh sb="17" eb="19">
      <t>ヘイセイ</t>
    </rPh>
    <rPh sb="22" eb="24">
      <t>カエイ</t>
    </rPh>
    <rPh sb="24" eb="25">
      <t>ゲン</t>
    </rPh>
    <phoneticPr fontId="5"/>
  </si>
  <si>
    <t>営業種目一覧表（物品）</t>
    <rPh sb="0" eb="2">
      <t>エイギョウ</t>
    </rPh>
    <rPh sb="2" eb="4">
      <t>シュモク</t>
    </rPh>
    <rPh sb="4" eb="6">
      <t>イチラン</t>
    </rPh>
    <rPh sb="6" eb="7">
      <t>ヒョウ</t>
    </rPh>
    <rPh sb="8" eb="10">
      <t>ブッピン</t>
    </rPh>
    <phoneticPr fontId="31"/>
  </si>
  <si>
    <t>営業種目一覧表（役務）</t>
    <rPh sb="0" eb="2">
      <t>エイギョウ</t>
    </rPh>
    <rPh sb="2" eb="4">
      <t>シュモク</t>
    </rPh>
    <rPh sb="4" eb="6">
      <t>イチラン</t>
    </rPh>
    <rPh sb="6" eb="7">
      <t>ヒョウ</t>
    </rPh>
    <rPh sb="8" eb="10">
      <t>エキム</t>
    </rPh>
    <phoneticPr fontId="31"/>
  </si>
  <si>
    <t>年月日を入力してください。【例】2000/4/1</t>
    <rPh sb="0" eb="3">
      <t>ネンガッピ</t>
    </rPh>
    <rPh sb="4" eb="6">
      <t>ニュウリョク</t>
    </rPh>
    <rPh sb="14" eb="15">
      <t>レイ</t>
    </rPh>
    <phoneticPr fontId="5"/>
  </si>
  <si>
    <t>7桁の数字で入力してください。「-（ハイフン）」は不要です。 【例】1000001</t>
    <rPh sb="32" eb="33">
      <t>レイ</t>
    </rPh>
    <phoneticPr fontId="5"/>
  </si>
  <si>
    <t>平成30年12月31日現在までの営業年数を入力してください。 【例】10
創業から申請日まで（組織変更、合併等による期間の通算可）。
１年に満たない場合は0を入力してください。</t>
    <rPh sb="0" eb="2">
      <t>ヘイセイ</t>
    </rPh>
    <rPh sb="4" eb="5">
      <t>ネン</t>
    </rPh>
    <rPh sb="7" eb="8">
      <t>ガツ</t>
    </rPh>
    <rPh sb="10" eb="11">
      <t>ニチ</t>
    </rPh>
    <rPh sb="11" eb="13">
      <t>ゲンザイ</t>
    </rPh>
    <rPh sb="16" eb="18">
      <t>エイギョウ</t>
    </rPh>
    <rPh sb="18" eb="20">
      <t>ネンスウ</t>
    </rPh>
    <rPh sb="21" eb="23">
      <t>ニュウリョク</t>
    </rPh>
    <rPh sb="32" eb="33">
      <t>レイ</t>
    </rPh>
    <rPh sb="79" eb="81">
      <t>ニュウリョク</t>
    </rPh>
    <phoneticPr fontId="5"/>
  </si>
  <si>
    <t>年月日を入力してください。【例】2000/4/1</t>
    <phoneticPr fontId="5"/>
  </si>
  <si>
    <t>年月日を入力してください。【例】2000/4/1
日付が不明な場合は、１日として入力してください。</t>
    <rPh sb="25" eb="27">
      <t>ヒヅケ</t>
    </rPh>
    <rPh sb="28" eb="30">
      <t>フメイ</t>
    </rPh>
    <rPh sb="31" eb="33">
      <t>バアイ</t>
    </rPh>
    <rPh sb="36" eb="37">
      <t>ニチ</t>
    </rPh>
    <rPh sb="40" eb="42">
      <t>ニュウリョク</t>
    </rPh>
    <phoneticPr fontId="5"/>
  </si>
  <si>
    <r>
      <t xml:space="preserve">その他物品 </t>
    </r>
    <r>
      <rPr>
        <sz val="11"/>
        <color rgb="FFFF0000"/>
        <rFont val="ＭＳ Ｐゴシック"/>
        <family val="3"/>
        <charset val="128"/>
        <scheme val="minor"/>
      </rPr>
      <t>*1</t>
    </r>
    <rPh sb="2" eb="3">
      <t>タ</t>
    </rPh>
    <rPh sb="3" eb="5">
      <t>ブッピン</t>
    </rPh>
    <phoneticPr fontId="4"/>
  </si>
  <si>
    <t>*1</t>
    <phoneticPr fontId="5"/>
  </si>
  <si>
    <t>取扱品目に具体的な内容を入力してください。</t>
    <rPh sb="0" eb="2">
      <t>トリアツカイ</t>
    </rPh>
    <rPh sb="2" eb="4">
      <t>ヒンモク</t>
    </rPh>
    <rPh sb="5" eb="8">
      <t>グタイテキ</t>
    </rPh>
    <rPh sb="9" eb="11">
      <t>ナイヨウ</t>
    </rPh>
    <rPh sb="12" eb="14">
      <t>ニュウリョク</t>
    </rPh>
    <phoneticPr fontId="5"/>
  </si>
  <si>
    <r>
      <t xml:space="preserve">役務その他 </t>
    </r>
    <r>
      <rPr>
        <sz val="11"/>
        <color rgb="FFFF0000"/>
        <rFont val="ＭＳ Ｐゴシック"/>
        <family val="3"/>
        <charset val="128"/>
        <scheme val="minor"/>
      </rPr>
      <t>*1</t>
    </r>
    <rPh sb="0" eb="2">
      <t>エキム</t>
    </rPh>
    <rPh sb="4" eb="5">
      <t>タ</t>
    </rPh>
    <phoneticPr fontId="4"/>
  </si>
  <si>
    <r>
      <t xml:space="preserve">その他保守 </t>
    </r>
    <r>
      <rPr>
        <sz val="11"/>
        <color rgb="FFFF0000"/>
        <rFont val="ＭＳ Ｐゴシック"/>
        <family val="3"/>
        <charset val="128"/>
        <scheme val="minor"/>
      </rPr>
      <t>*1</t>
    </r>
    <rPh sb="2" eb="3">
      <t>タ</t>
    </rPh>
    <rPh sb="3" eb="5">
      <t>ホシュ</t>
    </rPh>
    <phoneticPr fontId="4"/>
  </si>
  <si>
    <t>業務の登録を希望する場合、希望欄を入力してください。
希望欄はリストから選択してください。</t>
    <phoneticPr fontId="5"/>
  </si>
  <si>
    <r>
      <t>希望営業種目は、</t>
    </r>
    <r>
      <rPr>
        <b/>
        <sz val="10"/>
        <color rgb="FFFF0000"/>
        <rFont val="ＭＳ Ｐゴシック"/>
        <family val="3"/>
        <charset val="128"/>
        <scheme val="minor"/>
      </rPr>
      <t>物品７業種</t>
    </r>
    <r>
      <rPr>
        <sz val="10"/>
        <color rgb="FFFF0000"/>
        <rFont val="ＭＳ Ｐゴシック"/>
        <family val="3"/>
        <charset val="128"/>
        <scheme val="minor"/>
      </rPr>
      <t>、</t>
    </r>
    <r>
      <rPr>
        <b/>
        <sz val="10"/>
        <color rgb="FFFF0000"/>
        <rFont val="ＭＳ Ｐゴシック"/>
        <family val="3"/>
        <charset val="128"/>
        <scheme val="minor"/>
      </rPr>
      <t>役務３業種</t>
    </r>
    <r>
      <rPr>
        <sz val="10"/>
        <color rgb="FFFF0000"/>
        <rFont val="ＭＳ Ｐゴシック"/>
        <family val="3"/>
        <charset val="128"/>
        <scheme val="minor"/>
      </rPr>
      <t>までとします。</t>
    </r>
    <phoneticPr fontId="5"/>
  </si>
  <si>
    <t>法人の種別は次の略号で入力してください。（個人は略号の入力はなし）
（株）：株式会社　　（有）：有限会社　（資）：合資会社　　（名）：合名会社
（同）：協同組合　　（業）：協業組合　（企）：企業組合　　（財）：財団法人</t>
    <rPh sb="3" eb="5">
      <t>シュベツ</t>
    </rPh>
    <rPh sb="11" eb="13">
      <t>ニュウリョク</t>
    </rPh>
    <rPh sb="27" eb="29">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</si>
</sst>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s>
  <fonts count="4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0"/>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1"/>
      <color rgb="FF9C0006"/>
      <name val="ＭＳ Ｐゴシック"/>
      <family val="2"/>
      <charset val="128"/>
      <scheme val="minor"/>
    </font>
    <font>
      <sz val="11"/>
      <color rgb="FFFF0000"/>
      <name val="ＭＳ Ｐゴシック"/>
      <family val="3"/>
      <charset val="128"/>
      <scheme val="minor"/>
    </font>
    <font>
      <b/>
      <sz val="11"/>
      <color theme="1"/>
      <name val="ＭＳ ゴシック"/>
      <family val="3"/>
      <charset val="128"/>
    </font>
    <font>
      <u/>
      <sz val="11"/>
      <color rgb="FF0070C0"/>
      <name val="ＭＳ ゴシック"/>
      <family val="3"/>
      <charset val="128"/>
    </font>
    <font>
      <sz val="10"/>
      <color rgb="FFFF0000"/>
      <name val="ＭＳ Ｐゴシック"/>
      <family val="3"/>
      <charset val="128"/>
      <scheme val="minor"/>
    </font>
    <font>
      <sz val="11"/>
      <color rgb="FF9C5700"/>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8"/>
      <color theme="1"/>
      <name val="ＭＳ Ｐ明朝"/>
      <family val="1"/>
      <charset val="128"/>
    </font>
    <font>
      <sz val="9"/>
      <color theme="1"/>
      <name val="ＭＳ 明朝"/>
      <family val="1"/>
      <charset val="128"/>
    </font>
    <font>
      <b/>
      <sz val="12"/>
      <color theme="1"/>
      <name val="ＭＳ 明朝"/>
      <family val="1"/>
      <charset val="128"/>
    </font>
    <font>
      <b/>
      <sz val="11"/>
      <color theme="1"/>
      <name val="ＭＳ 明朝"/>
      <family val="1"/>
      <charset val="128"/>
    </font>
    <font>
      <sz val="6"/>
      <name val="ＭＳ 明朝"/>
      <family val="1"/>
      <charset val="128"/>
    </font>
    <font>
      <sz val="9"/>
      <name val="ＭＳ 明朝"/>
      <family val="1"/>
      <charset val="128"/>
    </font>
    <font>
      <sz val="6"/>
      <color theme="1"/>
      <name val="ＭＳ 明朝"/>
      <family val="1"/>
      <charset val="128"/>
    </font>
    <font>
      <sz val="9"/>
      <color indexed="8"/>
      <name val="ＭＳ 明朝"/>
      <family val="1"/>
      <charset val="128"/>
    </font>
    <font>
      <sz val="6"/>
      <name val="ＭＳ Ｐゴシック"/>
      <family val="3"/>
      <charset val="128"/>
    </font>
    <font>
      <sz val="8"/>
      <color theme="1"/>
      <name val="ＭＳ 明朝"/>
      <family val="1"/>
      <charset val="128"/>
    </font>
    <font>
      <sz val="10"/>
      <color indexed="8"/>
      <name val="ＭＳ 明朝"/>
      <family val="1"/>
      <charset val="128"/>
    </font>
    <font>
      <sz val="8"/>
      <color indexed="8"/>
      <name val="ＭＳ 明朝"/>
      <family val="1"/>
      <charset val="128"/>
    </font>
    <font>
      <sz val="10"/>
      <color theme="1"/>
      <name val="ＭＳ 明朝"/>
      <family val="1"/>
      <charset val="128"/>
    </font>
    <font>
      <sz val="9"/>
      <color theme="1"/>
      <name val="ＭＳ Ｐ明朝"/>
      <family val="1"/>
      <charset val="128"/>
    </font>
    <font>
      <b/>
      <sz val="1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sz val="8"/>
      <name val="ＭＳ Ｐ明朝"/>
      <family val="1"/>
      <charset val="128"/>
    </font>
    <font>
      <sz val="8"/>
      <name val="ＭＳ Ｐゴシック"/>
      <family val="3"/>
      <charset val="128"/>
    </font>
    <font>
      <sz val="10"/>
      <color rgb="FFFF0000"/>
      <name val="ＭＳ ゴシック"/>
      <family val="3"/>
      <charset val="128"/>
    </font>
    <font>
      <b/>
      <sz val="10"/>
      <color rgb="FFFF0000"/>
      <name val="ＭＳ Ｐゴシック"/>
      <family val="3"/>
      <charset val="128"/>
      <scheme val="minor"/>
    </font>
  </fonts>
  <fills count="6">
    <fill>
      <patternFill patternType="none"/>
    </fill>
    <fill>
      <patternFill patternType="gray125"/>
    </fill>
    <fill>
      <patternFill patternType="solid">
        <fgColor rgb="FFCCEDFC"/>
        <bgColor indexed="64"/>
      </patternFill>
    </fill>
    <fill>
      <patternFill patternType="solid">
        <fgColor rgb="FFCCECFF"/>
        <bgColor indexed="64"/>
      </patternFill>
    </fill>
    <fill>
      <patternFill patternType="solid">
        <fgColor rgb="FFA6A6A6"/>
        <bgColor indexed="64"/>
      </patternFill>
    </fill>
    <fill>
      <patternFill patternType="solid">
        <fgColor indexed="9"/>
        <bgColor indexed="64"/>
      </patternFill>
    </fill>
  </fills>
  <borders count="4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indexed="64"/>
      </top>
      <bottom style="thin">
        <color indexed="64"/>
      </bottom>
      <diagonal/>
    </border>
    <border>
      <left style="thin">
        <color indexed="64"/>
      </left>
      <right style="hair">
        <color auto="1"/>
      </right>
      <top style="hair">
        <color indexed="64"/>
      </top>
      <bottom style="hair">
        <color indexed="64"/>
      </bottom>
      <diagonal/>
    </border>
    <border>
      <left style="hair">
        <color indexed="64"/>
      </left>
      <right/>
      <top style="thin">
        <color indexed="64"/>
      </top>
      <bottom style="thin">
        <color indexed="64"/>
      </bottom>
      <diagonal/>
    </border>
    <border>
      <left/>
      <right style="hair">
        <color auto="1"/>
      </right>
      <top style="thin">
        <color auto="1"/>
      </top>
      <bottom style="hair">
        <color indexed="64"/>
      </bottom>
      <diagonal/>
    </border>
    <border>
      <left/>
      <right style="hair">
        <color auto="1"/>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0">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10" fillId="0" borderId="0">
      <alignment vertical="center"/>
    </xf>
    <xf numFmtId="38" fontId="11" fillId="0" borderId="0" applyFont="0" applyFill="0" applyBorder="0" applyAlignment="0" applyProtection="0">
      <alignment vertical="center"/>
    </xf>
    <xf numFmtId="0" fontId="1" fillId="0" borderId="0">
      <alignment vertical="center"/>
    </xf>
    <xf numFmtId="0" fontId="3" fillId="0" borderId="0">
      <alignment vertical="center"/>
    </xf>
    <xf numFmtId="38" fontId="12" fillId="0" borderId="0" applyFont="0" applyFill="0" applyBorder="0" applyAlignment="0" applyProtection="0">
      <alignment vertical="center"/>
    </xf>
    <xf numFmtId="0" fontId="10" fillId="0" borderId="0">
      <alignment vertical="center"/>
    </xf>
    <xf numFmtId="6" fontId="11" fillId="0" borderId="0" applyFont="0" applyFill="0" applyBorder="0" applyAlignment="0" applyProtection="0">
      <alignment vertical="center"/>
    </xf>
    <xf numFmtId="0" fontId="10" fillId="0" borderId="0"/>
    <xf numFmtId="0" fontId="7" fillId="0" borderId="0">
      <alignment vertical="center"/>
    </xf>
    <xf numFmtId="0" fontId="3" fillId="0" borderId="0">
      <alignment vertical="center"/>
    </xf>
    <xf numFmtId="38" fontId="12"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12">
    <xf numFmtId="0" fontId="0" fillId="0" borderId="0" xfId="0">
      <alignment vertical="center"/>
    </xf>
    <xf numFmtId="0" fontId="4" fillId="0" borderId="0" xfId="3" applyFont="1" applyFill="1">
      <alignment vertical="center"/>
    </xf>
    <xf numFmtId="0" fontId="4" fillId="0" borderId="0" xfId="3" applyNumberFormat="1" applyFont="1" applyFill="1" applyProtection="1">
      <alignment vertical="center"/>
    </xf>
    <xf numFmtId="0" fontId="4" fillId="0" borderId="0" xfId="2" applyFont="1" applyFill="1" applyProtection="1">
      <alignment vertical="center"/>
    </xf>
    <xf numFmtId="0" fontId="4" fillId="0" borderId="0" xfId="7" applyFont="1" applyFill="1" applyProtection="1">
      <alignment vertical="center"/>
    </xf>
    <xf numFmtId="0" fontId="8" fillId="0" borderId="0" xfId="3" applyNumberFormat="1" applyFont="1" applyFill="1" applyProtection="1">
      <alignment vertical="center"/>
    </xf>
    <xf numFmtId="0" fontId="14" fillId="0" borderId="21" xfId="0" applyFont="1" applyFill="1" applyBorder="1" applyProtection="1">
      <alignment vertical="center"/>
    </xf>
    <xf numFmtId="0" fontId="14" fillId="0" borderId="0" xfId="0" applyFont="1" applyFill="1" applyBorder="1" applyProtection="1">
      <alignment vertical="center"/>
    </xf>
    <xf numFmtId="0" fontId="3" fillId="0" borderId="18" xfId="0" applyFont="1" applyFill="1" applyBorder="1" applyProtection="1">
      <alignment vertical="center"/>
    </xf>
    <xf numFmtId="0" fontId="3" fillId="0" borderId="20" xfId="0" applyFont="1" applyFill="1" applyBorder="1" applyProtection="1">
      <alignment vertical="center"/>
    </xf>
    <xf numFmtId="179" fontId="3" fillId="0" borderId="21" xfId="0" applyNumberFormat="1" applyFont="1" applyFill="1" applyBorder="1" applyProtection="1">
      <alignment vertical="center"/>
    </xf>
    <xf numFmtId="179" fontId="3" fillId="0" borderId="0" xfId="0" applyNumberFormat="1" applyFont="1" applyFill="1" applyBorder="1" applyProtection="1">
      <alignment vertical="center"/>
    </xf>
    <xf numFmtId="0" fontId="3" fillId="0" borderId="23" xfId="0" applyFont="1" applyFill="1" applyBorder="1" applyProtection="1">
      <alignment vertical="center"/>
    </xf>
    <xf numFmtId="0" fontId="3" fillId="0" borderId="21" xfId="0" applyFont="1" applyFill="1" applyBorder="1" applyProtection="1">
      <alignment vertical="center"/>
    </xf>
    <xf numFmtId="0" fontId="4" fillId="0" borderId="19" xfId="3" applyFont="1" applyFill="1" applyBorder="1" applyProtection="1">
      <alignment vertical="center"/>
    </xf>
    <xf numFmtId="0" fontId="4" fillId="0" borderId="15" xfId="3" applyFont="1" applyFill="1" applyBorder="1" applyProtection="1">
      <alignment vertical="center"/>
    </xf>
    <xf numFmtId="0" fontId="4" fillId="0" borderId="16" xfId="3" applyFont="1" applyFill="1" applyBorder="1" applyProtection="1">
      <alignment vertical="center"/>
    </xf>
    <xf numFmtId="0" fontId="16" fillId="0" borderId="23" xfId="0" applyFont="1" applyFill="1" applyBorder="1" applyAlignment="1" applyProtection="1">
      <alignment vertical="top" wrapText="1"/>
    </xf>
    <xf numFmtId="0" fontId="16" fillId="0" borderId="23" xfId="0" applyFont="1" applyFill="1" applyBorder="1" applyAlignment="1" applyProtection="1">
      <alignment vertical="top"/>
    </xf>
    <xf numFmtId="0" fontId="3" fillId="0" borderId="19" xfId="0" applyFont="1" applyFill="1" applyBorder="1" applyProtection="1">
      <alignment vertical="center"/>
    </xf>
    <xf numFmtId="0" fontId="3" fillId="0" borderId="15" xfId="0" applyFont="1" applyFill="1" applyBorder="1" applyProtection="1">
      <alignment vertical="center"/>
    </xf>
    <xf numFmtId="0" fontId="16" fillId="0" borderId="15" xfId="0" applyFont="1" applyFill="1" applyBorder="1" applyAlignment="1" applyProtection="1">
      <alignment vertical="top"/>
    </xf>
    <xf numFmtId="0" fontId="3" fillId="0" borderId="16" xfId="0" applyFont="1" applyFill="1" applyBorder="1" applyProtection="1">
      <alignment vertical="center"/>
    </xf>
    <xf numFmtId="0" fontId="13" fillId="0" borderId="21" xfId="0" applyFont="1" applyFill="1" applyBorder="1" applyProtection="1">
      <alignment vertical="center"/>
    </xf>
    <xf numFmtId="0" fontId="13" fillId="0" borderId="0" xfId="0" applyFont="1" applyFill="1" applyBorder="1" applyProtection="1">
      <alignment vertical="center"/>
    </xf>
    <xf numFmtId="0" fontId="4" fillId="0" borderId="0" xfId="3" applyFont="1" applyFill="1" applyProtection="1">
      <alignment vertical="center"/>
    </xf>
    <xf numFmtId="179" fontId="3" fillId="0" borderId="0" xfId="0" applyNumberFormat="1" applyFont="1" applyFill="1" applyBorder="1" applyAlignment="1" applyProtection="1">
      <alignment vertical="center"/>
    </xf>
    <xf numFmtId="0" fontId="3" fillId="0" borderId="0" xfId="0" applyFont="1" applyFill="1" applyBorder="1" applyProtection="1">
      <alignment vertical="center"/>
    </xf>
    <xf numFmtId="0" fontId="16" fillId="0" borderId="0" xfId="0" applyFont="1" applyFill="1" applyBorder="1" applyAlignment="1" applyProtection="1">
      <alignment vertical="top"/>
    </xf>
    <xf numFmtId="0" fontId="3" fillId="0" borderId="0" xfId="0" applyFont="1" applyFill="1" applyBorder="1" applyAlignment="1" applyProtection="1">
      <alignment vertical="center"/>
    </xf>
    <xf numFmtId="178" fontId="4" fillId="0" borderId="0" xfId="2" applyNumberFormat="1" applyFont="1" applyFill="1" applyAlignment="1" applyProtection="1">
      <alignment vertical="top"/>
    </xf>
    <xf numFmtId="0" fontId="17" fillId="0" borderId="0" xfId="3" applyFont="1" applyFill="1" applyProtection="1">
      <alignment vertical="center"/>
    </xf>
    <xf numFmtId="0" fontId="18" fillId="0" borderId="0" xfId="1" applyFont="1" applyFill="1" applyAlignment="1" applyProtection="1">
      <alignment horizontal="center" vertical="center" shrinkToFit="1"/>
    </xf>
    <xf numFmtId="0" fontId="19" fillId="0" borderId="0" xfId="0" applyFont="1" applyFill="1" applyBorder="1" applyAlignment="1" applyProtection="1">
      <alignment horizontal="right" vertical="top"/>
    </xf>
    <xf numFmtId="0" fontId="19" fillId="0" borderId="0" xfId="0" applyFont="1" applyFill="1" applyBorder="1" applyAlignment="1" applyProtection="1">
      <alignment horizontal="right" vertical="top" wrapText="1"/>
    </xf>
    <xf numFmtId="49" fontId="19" fillId="0" borderId="0" xfId="0" applyNumberFormat="1" applyFont="1" applyFill="1" applyBorder="1" applyAlignment="1" applyProtection="1">
      <alignment horizontal="right" vertical="top"/>
    </xf>
    <xf numFmtId="0" fontId="3" fillId="0" borderId="0" xfId="0" applyFont="1" applyFill="1" applyBorder="1" applyProtection="1">
      <alignment vertical="center"/>
    </xf>
    <xf numFmtId="0" fontId="4" fillId="0" borderId="0" xfId="3" applyFont="1" applyFill="1" applyBorder="1" applyProtection="1">
      <alignment vertical="center"/>
    </xf>
    <xf numFmtId="0" fontId="3" fillId="0" borderId="0" xfId="0" applyFont="1" applyFill="1" applyBorder="1" applyProtection="1">
      <alignment vertical="center"/>
    </xf>
    <xf numFmtId="0" fontId="16" fillId="0" borderId="15" xfId="0" applyFont="1" applyFill="1" applyBorder="1" applyAlignment="1" applyProtection="1">
      <alignment vertical="top"/>
    </xf>
    <xf numFmtId="0" fontId="3" fillId="0" borderId="15" xfId="0" applyFont="1" applyFill="1" applyBorder="1" applyProtection="1">
      <alignment vertical="center"/>
    </xf>
    <xf numFmtId="0" fontId="14" fillId="0" borderId="0" xfId="0" applyFont="1" applyFill="1" applyBorder="1" applyProtection="1">
      <alignment vertical="center"/>
    </xf>
    <xf numFmtId="176" fontId="0" fillId="0" borderId="0" xfId="0" applyNumberFormat="1" applyFill="1" applyBorder="1" applyAlignment="1" applyProtection="1">
      <alignment vertical="center" wrapText="1"/>
    </xf>
    <xf numFmtId="177" fontId="4" fillId="0" borderId="0" xfId="2" applyNumberFormat="1" applyFont="1" applyFill="1" applyBorder="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xf>
    <xf numFmtId="0" fontId="3" fillId="0" borderId="0" xfId="0" applyFont="1" applyFill="1" applyBorder="1" applyAlignment="1" applyProtection="1">
      <alignment vertical="center" wrapText="1"/>
    </xf>
    <xf numFmtId="0" fontId="16" fillId="0" borderId="0" xfId="0" applyFont="1" applyFill="1" applyBorder="1" applyAlignment="1" applyProtection="1">
      <alignment horizontal="right" vertical="top"/>
    </xf>
    <xf numFmtId="0" fontId="3" fillId="0" borderId="22" xfId="0" applyFont="1" applyFill="1" applyBorder="1" applyProtection="1">
      <alignment vertical="center"/>
    </xf>
    <xf numFmtId="0" fontId="3" fillId="0" borderId="2" xfId="0" applyFont="1" applyFill="1" applyBorder="1" applyAlignment="1" applyProtection="1">
      <alignment horizontal="right" vertical="center"/>
    </xf>
    <xf numFmtId="179" fontId="3" fillId="0" borderId="31" xfId="0" applyNumberFormat="1" applyFont="1" applyFill="1" applyBorder="1" applyProtection="1">
      <alignment vertical="center"/>
    </xf>
    <xf numFmtId="179" fontId="3" fillId="0" borderId="14" xfId="0" applyNumberFormat="1" applyFont="1" applyFill="1" applyBorder="1" applyProtection="1">
      <alignment vertical="center"/>
    </xf>
    <xf numFmtId="179" fontId="3" fillId="0" borderId="32" xfId="0" applyNumberFormat="1" applyFont="1" applyFill="1" applyBorder="1" applyProtection="1">
      <alignment vertical="center"/>
    </xf>
    <xf numFmtId="0" fontId="4" fillId="3" borderId="25" xfId="3" applyNumberFormat="1" applyFont="1" applyFill="1" applyBorder="1" applyAlignment="1" applyProtection="1">
      <alignment horizontal="center" vertical="center"/>
      <protection locked="0"/>
    </xf>
    <xf numFmtId="0" fontId="4" fillId="3" borderId="24" xfId="3"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top"/>
    </xf>
    <xf numFmtId="0" fontId="9" fillId="0" borderId="27" xfId="3" applyFont="1" applyFill="1" applyBorder="1">
      <alignment vertical="center"/>
    </xf>
    <xf numFmtId="0" fontId="9" fillId="0" borderId="27" xfId="3" applyNumberFormat="1" applyFont="1" applyFill="1" applyBorder="1">
      <alignment vertical="center"/>
    </xf>
    <xf numFmtId="0" fontId="9" fillId="0" borderId="26" xfId="3" applyFont="1" applyFill="1" applyBorder="1">
      <alignment vertical="center"/>
    </xf>
    <xf numFmtId="0" fontId="4" fillId="0" borderId="22" xfId="2" applyFont="1" applyFill="1" applyBorder="1" applyAlignment="1">
      <alignment horizontal="center" vertical="center"/>
    </xf>
    <xf numFmtId="0" fontId="4" fillId="0" borderId="30" xfId="2" applyFont="1" applyFill="1" applyBorder="1" applyAlignment="1">
      <alignment horizontal="center" vertical="center"/>
    </xf>
    <xf numFmtId="0" fontId="21" fillId="0" borderId="0" xfId="6" applyFont="1" applyBorder="1" applyAlignment="1">
      <alignment vertical="center"/>
    </xf>
    <xf numFmtId="0" fontId="22" fillId="0" borderId="0" xfId="6" applyFont="1" applyBorder="1">
      <alignment vertical="center"/>
    </xf>
    <xf numFmtId="0" fontId="22" fillId="0" borderId="0" xfId="6" applyFont="1">
      <alignment vertical="center"/>
    </xf>
    <xf numFmtId="0" fontId="1" fillId="0" borderId="0" xfId="6">
      <alignment vertical="center"/>
    </xf>
    <xf numFmtId="0" fontId="24" fillId="0" borderId="0" xfId="6" applyFont="1" applyBorder="1">
      <alignment vertical="center"/>
    </xf>
    <xf numFmtId="0" fontId="24" fillId="0" borderId="0" xfId="6" applyFont="1">
      <alignment vertical="center"/>
    </xf>
    <xf numFmtId="0" fontId="25" fillId="0" borderId="0" xfId="6" applyFont="1" applyBorder="1">
      <alignment vertical="center"/>
    </xf>
    <xf numFmtId="0" fontId="22" fillId="0" borderId="0" xfId="6" applyFont="1" applyBorder="1" applyAlignment="1"/>
    <xf numFmtId="0" fontId="24" fillId="0" borderId="0" xfId="6" applyFont="1" applyBorder="1" applyAlignment="1"/>
    <xf numFmtId="0" fontId="1" fillId="0" borderId="0" xfId="6" applyAlignment="1"/>
    <xf numFmtId="0" fontId="22" fillId="0" borderId="0" xfId="6" applyFont="1" applyAlignment="1"/>
    <xf numFmtId="0" fontId="26" fillId="0" borderId="0" xfId="6" applyFont="1" applyFill="1" applyBorder="1" applyAlignment="1">
      <alignment horizontal="distributed" vertical="center" indent="1"/>
    </xf>
    <xf numFmtId="0" fontId="24" fillId="0" borderId="0" xfId="6" applyFont="1" applyBorder="1" applyAlignment="1">
      <alignment horizontal="distributed"/>
    </xf>
    <xf numFmtId="0" fontId="28" fillId="0" borderId="0" xfId="2" quotePrefix="1" applyNumberFormat="1" applyFont="1" applyBorder="1" applyAlignment="1" applyProtection="1"/>
    <xf numFmtId="0" fontId="28" fillId="0" borderId="0" xfId="2" applyNumberFormat="1" applyFont="1" applyBorder="1" applyAlignment="1" applyProtection="1"/>
    <xf numFmtId="0" fontId="24" fillId="0" borderId="36" xfId="6" applyFont="1" applyBorder="1" applyAlignment="1"/>
    <xf numFmtId="0" fontId="24" fillId="0" borderId="0" xfId="6" applyFont="1" applyAlignment="1"/>
    <xf numFmtId="0" fontId="24" fillId="0" borderId="0" xfId="6" applyFont="1" applyAlignment="1">
      <alignment horizontal="distributed"/>
    </xf>
    <xf numFmtId="0" fontId="28" fillId="0" borderId="0" xfId="2" applyFont="1" applyBorder="1" applyAlignment="1" applyProtection="1">
      <alignment horizontal="left" shrinkToFit="1"/>
    </xf>
    <xf numFmtId="0" fontId="28" fillId="0" borderId="0" xfId="13" applyFont="1" applyBorder="1" applyAlignment="1" applyProtection="1">
      <alignment horizontal="left" shrinkToFit="1"/>
    </xf>
    <xf numFmtId="0" fontId="24" fillId="0" borderId="36" xfId="6" applyFont="1" applyBorder="1" applyAlignment="1">
      <alignment vertical="center"/>
    </xf>
    <xf numFmtId="0" fontId="28" fillId="0" borderId="0" xfId="2" applyFont="1" applyAlignment="1" applyProtection="1">
      <alignment horizontal="distributed" vertical="center"/>
    </xf>
    <xf numFmtId="0" fontId="28" fillId="0" borderId="36" xfId="2" applyFont="1" applyBorder="1" applyAlignment="1" applyProtection="1">
      <alignment vertical="center"/>
    </xf>
    <xf numFmtId="0" fontId="28" fillId="0" borderId="0" xfId="2" applyFont="1" applyAlignment="1" applyProtection="1">
      <alignment horizontal="right" vertical="center"/>
    </xf>
    <xf numFmtId="0" fontId="28" fillId="0" borderId="0" xfId="2" applyFont="1" applyAlignment="1" applyProtection="1">
      <alignment horizontal="distributed" vertical="center" shrinkToFit="1"/>
    </xf>
    <xf numFmtId="0" fontId="28" fillId="0" borderId="0" xfId="2" applyFont="1" applyBorder="1" applyAlignment="1" applyProtection="1">
      <alignment horizontal="distributed" vertical="center"/>
    </xf>
    <xf numFmtId="0" fontId="28" fillId="0" borderId="0" xfId="13" applyFont="1" applyAlignment="1" applyProtection="1">
      <alignment horizontal="right" vertical="center"/>
    </xf>
    <xf numFmtId="0" fontId="28" fillId="0" borderId="0" xfId="13" applyFont="1" applyAlignment="1" applyProtection="1">
      <alignment horizontal="distributed" vertical="center" shrinkToFit="1"/>
    </xf>
    <xf numFmtId="0" fontId="28" fillId="0" borderId="0" xfId="13" applyFont="1" applyAlignment="1" applyProtection="1">
      <alignment horizontal="distributed" vertical="center"/>
    </xf>
    <xf numFmtId="0" fontId="28" fillId="0" borderId="0" xfId="13" applyFont="1" applyBorder="1" applyAlignment="1" applyProtection="1">
      <alignment horizontal="distributed" vertical="center"/>
    </xf>
    <xf numFmtId="0" fontId="28" fillId="0" borderId="0" xfId="13" quotePrefix="1" applyNumberFormat="1" applyFont="1" applyBorder="1" applyAlignment="1" applyProtection="1"/>
    <xf numFmtId="0" fontId="28" fillId="0" borderId="0" xfId="13" applyNumberFormat="1" applyFont="1" applyBorder="1" applyAlignment="1" applyProtection="1"/>
    <xf numFmtId="0" fontId="32" fillId="0" borderId="0" xfId="6" applyFont="1">
      <alignment vertical="center"/>
    </xf>
    <xf numFmtId="0" fontId="34" fillId="0" borderId="7" xfId="13" applyFont="1" applyBorder="1" applyAlignment="1">
      <alignment vertical="center"/>
    </xf>
    <xf numFmtId="0" fontId="34" fillId="0" borderId="8" xfId="13" applyFont="1" applyBorder="1" applyAlignment="1">
      <alignment vertical="center"/>
    </xf>
    <xf numFmtId="0" fontId="35" fillId="0" borderId="0" xfId="6" applyFont="1" applyAlignment="1"/>
    <xf numFmtId="0" fontId="10" fillId="0" borderId="0" xfId="11"/>
    <xf numFmtId="0" fontId="37" fillId="0" borderId="0" xfId="11" applyFont="1"/>
    <xf numFmtId="0" fontId="38" fillId="0" borderId="0" xfId="11" applyFont="1" applyBorder="1" applyAlignment="1">
      <alignment horizontal="right" vertical="top"/>
    </xf>
    <xf numFmtId="0" fontId="38" fillId="0" borderId="0" xfId="11" applyFont="1"/>
    <xf numFmtId="0" fontId="39" fillId="0" borderId="37" xfId="11" applyFont="1" applyBorder="1" applyAlignment="1">
      <alignment horizontal="center" vertical="center"/>
    </xf>
    <xf numFmtId="0" fontId="38" fillId="0" borderId="38" xfId="11" applyFont="1" applyBorder="1" applyAlignment="1">
      <alignment horizontal="center" vertical="center"/>
    </xf>
    <xf numFmtId="0" fontId="39" fillId="5" borderId="39" xfId="11" applyFont="1" applyFill="1" applyBorder="1" applyAlignment="1">
      <alignment horizontal="center" vertical="center"/>
    </xf>
    <xf numFmtId="0" fontId="39" fillId="0" borderId="40" xfId="11" applyFont="1" applyBorder="1" applyAlignment="1">
      <alignment horizontal="left" vertical="center"/>
    </xf>
    <xf numFmtId="0" fontId="39" fillId="5" borderId="41" xfId="11" applyFont="1" applyFill="1" applyBorder="1" applyAlignment="1">
      <alignment horizontal="center" vertical="center"/>
    </xf>
    <xf numFmtId="0" fontId="39" fillId="0" borderId="22" xfId="11" applyFont="1" applyBorder="1" applyAlignment="1">
      <alignment vertical="center"/>
    </xf>
    <xf numFmtId="0" fontId="39" fillId="0" borderId="41" xfId="11" applyFont="1" applyBorder="1" applyAlignment="1">
      <alignment horizontal="center" vertical="center"/>
    </xf>
    <xf numFmtId="0" fontId="38" fillId="0" borderId="0" xfId="11" applyFont="1" applyBorder="1"/>
    <xf numFmtId="0" fontId="38" fillId="0" borderId="0" xfId="11" applyFont="1" applyBorder="1" applyAlignment="1"/>
    <xf numFmtId="0" fontId="38" fillId="0" borderId="0" xfId="11" applyFont="1" applyAlignment="1">
      <alignment vertical="center"/>
    </xf>
    <xf numFmtId="0" fontId="38" fillId="0" borderId="0" xfId="11" applyFont="1" applyFill="1" applyBorder="1" applyAlignment="1">
      <alignment vertical="center"/>
    </xf>
    <xf numFmtId="0" fontId="10" fillId="0" borderId="0" xfId="11" applyAlignment="1">
      <alignment vertical="center"/>
    </xf>
    <xf numFmtId="0" fontId="40" fillId="0" borderId="0" xfId="11" applyFont="1" applyFill="1" applyBorder="1" applyAlignment="1">
      <alignment vertical="center"/>
    </xf>
    <xf numFmtId="0" fontId="16" fillId="0" borderId="0" xfId="0" applyNumberFormat="1" applyFont="1" applyFill="1" applyBorder="1" applyAlignment="1" applyProtection="1">
      <alignment vertical="top"/>
    </xf>
    <xf numFmtId="180" fontId="4" fillId="0" borderId="0" xfId="3" applyNumberFormat="1" applyFont="1" applyFill="1" applyProtection="1">
      <alignment vertical="center"/>
    </xf>
    <xf numFmtId="49" fontId="16" fillId="0" borderId="0" xfId="0" applyNumberFormat="1" applyFont="1" applyFill="1" applyBorder="1" applyAlignment="1" applyProtection="1">
      <alignment vertical="top"/>
    </xf>
    <xf numFmtId="49" fontId="3" fillId="0" borderId="18" xfId="0" applyNumberFormat="1" applyFont="1" applyFill="1" applyBorder="1" applyProtection="1">
      <alignment vertical="center"/>
    </xf>
    <xf numFmtId="180" fontId="16" fillId="0" borderId="0" xfId="0" applyNumberFormat="1" applyFont="1" applyFill="1" applyBorder="1" applyAlignment="1" applyProtection="1">
      <alignment vertical="top"/>
    </xf>
    <xf numFmtId="49" fontId="4" fillId="0" borderId="0" xfId="3" applyNumberFormat="1" applyFont="1" applyFill="1" applyProtection="1">
      <alignment vertical="center"/>
    </xf>
    <xf numFmtId="182" fontId="4" fillId="0" borderId="0" xfId="7" applyNumberFormat="1" applyFont="1" applyFill="1" applyProtection="1">
      <alignment vertical="center"/>
    </xf>
    <xf numFmtId="182" fontId="4" fillId="0" borderId="0" xfId="2" applyNumberFormat="1" applyFont="1" applyFill="1" applyProtection="1">
      <alignment vertical="center"/>
    </xf>
    <xf numFmtId="182" fontId="4" fillId="0" borderId="0" xfId="3" applyNumberFormat="1" applyFont="1" applyFill="1" applyProtection="1">
      <alignment vertical="center"/>
    </xf>
    <xf numFmtId="0" fontId="24" fillId="0" borderId="0" xfId="6" applyFont="1" applyAlignment="1">
      <alignment horizontal="left"/>
    </xf>
    <xf numFmtId="14" fontId="28" fillId="0" borderId="36" xfId="2" applyNumberFormat="1" applyFont="1" applyBorder="1" applyAlignment="1" applyProtection="1"/>
    <xf numFmtId="0" fontId="1" fillId="0" borderId="36" xfId="6" applyBorder="1" applyAlignment="1"/>
    <xf numFmtId="0" fontId="3" fillId="0" borderId="0" xfId="0" applyFont="1" applyFill="1" applyBorder="1" applyProtection="1">
      <alignment vertical="center"/>
    </xf>
    <xf numFmtId="0" fontId="16" fillId="0" borderId="0" xfId="0" applyFont="1" applyFill="1" applyBorder="1" applyAlignment="1" applyProtection="1">
      <alignment vertical="top"/>
    </xf>
    <xf numFmtId="0" fontId="39" fillId="0" borderId="46" xfId="11" applyFont="1" applyBorder="1" applyAlignment="1">
      <alignment horizontal="center" vertical="center"/>
    </xf>
    <xf numFmtId="0" fontId="39" fillId="0" borderId="17" xfId="11" applyFont="1" applyBorder="1" applyAlignment="1">
      <alignment vertical="center"/>
    </xf>
    <xf numFmtId="0" fontId="39" fillId="0" borderId="45" xfId="11" applyFont="1" applyBorder="1" applyAlignment="1">
      <alignment horizontal="center" vertical="center"/>
    </xf>
    <xf numFmtId="0" fontId="39" fillId="0" borderId="45" xfId="11" applyFont="1" applyBorder="1" applyAlignment="1">
      <alignment vertical="center"/>
    </xf>
    <xf numFmtId="0" fontId="39" fillId="0" borderId="0" xfId="11" applyFont="1" applyBorder="1" applyAlignment="1">
      <alignment horizontal="center" vertical="center"/>
    </xf>
    <xf numFmtId="0" fontId="39" fillId="0" borderId="0" xfId="11" applyFont="1" applyBorder="1" applyAlignment="1">
      <alignment vertical="center"/>
    </xf>
    <xf numFmtId="0" fontId="39" fillId="5" borderId="46" xfId="11" applyFont="1" applyFill="1" applyBorder="1" applyAlignment="1">
      <alignment horizontal="center" vertical="center"/>
    </xf>
    <xf numFmtId="0" fontId="39" fillId="5" borderId="45" xfId="11" applyFont="1" applyFill="1" applyBorder="1" applyAlignment="1">
      <alignment horizontal="center" vertical="center"/>
    </xf>
    <xf numFmtId="0" fontId="39" fillId="5" borderId="0" xfId="11" applyFont="1" applyFill="1" applyBorder="1" applyAlignment="1">
      <alignment horizontal="center" vertical="center"/>
    </xf>
    <xf numFmtId="0" fontId="43" fillId="0" borderId="0" xfId="0" applyFont="1" applyFill="1" applyBorder="1" applyAlignment="1" applyProtection="1">
      <alignment horizontal="right" vertical="top"/>
    </xf>
    <xf numFmtId="0" fontId="43" fillId="0" borderId="1" xfId="0" applyFont="1" applyFill="1" applyBorder="1" applyAlignment="1" applyProtection="1">
      <alignment horizontal="right" vertical="top"/>
    </xf>
    <xf numFmtId="0" fontId="43" fillId="0" borderId="1" xfId="0" applyFont="1" applyFill="1" applyBorder="1" applyAlignment="1" applyProtection="1">
      <alignment vertical="top"/>
    </xf>
    <xf numFmtId="0" fontId="19" fillId="0" borderId="0" xfId="0" applyFont="1" applyFill="1" applyBorder="1" applyAlignment="1" applyProtection="1">
      <alignment vertical="top" wrapText="1"/>
    </xf>
    <xf numFmtId="0" fontId="19" fillId="0" borderId="0" xfId="0" applyFont="1" applyFill="1" applyBorder="1" applyAlignment="1" applyProtection="1">
      <alignment vertical="top"/>
    </xf>
    <xf numFmtId="0" fontId="4" fillId="0" borderId="0" xfId="3" applyFont="1" applyFill="1" applyBorder="1" applyProtection="1">
      <alignment vertical="center"/>
    </xf>
    <xf numFmtId="0" fontId="4" fillId="0" borderId="22" xfId="2" applyNumberFormat="1" applyFont="1" applyFill="1" applyBorder="1" applyAlignment="1" applyProtection="1">
      <alignment horizontal="center" vertical="center"/>
    </xf>
    <xf numFmtId="0" fontId="4" fillId="0" borderId="1" xfId="2" applyNumberFormat="1" applyFont="1" applyFill="1" applyBorder="1" applyAlignment="1" applyProtection="1">
      <alignment horizontal="center" vertical="center"/>
    </xf>
    <xf numFmtId="0" fontId="4" fillId="0" borderId="30" xfId="2" applyNumberFormat="1" applyFont="1" applyFill="1" applyBorder="1" applyAlignment="1" applyProtection="1">
      <alignment horizontal="center" vertical="center"/>
    </xf>
    <xf numFmtId="0" fontId="3" fillId="0" borderId="1" xfId="0" applyFont="1" applyFill="1" applyBorder="1" applyProtection="1">
      <alignment vertical="center"/>
    </xf>
    <xf numFmtId="0" fontId="3" fillId="0" borderId="30" xfId="0" applyFont="1" applyFill="1" applyBorder="1" applyProtection="1">
      <alignment vertical="center"/>
    </xf>
    <xf numFmtId="0" fontId="3" fillId="0" borderId="0" xfId="0" applyFont="1" applyFill="1" applyBorder="1" applyAlignment="1" applyProtection="1">
      <alignment horizontal="left" vertical="center"/>
    </xf>
    <xf numFmtId="177" fontId="3" fillId="2" borderId="0" xfId="0" applyNumberFormat="1" applyFont="1" applyFill="1" applyBorder="1" applyAlignment="1" applyProtection="1">
      <alignment horizontal="right" vertical="center"/>
      <protection locked="0"/>
    </xf>
    <xf numFmtId="49" fontId="3" fillId="2"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vertical="center" wrapText="1"/>
    </xf>
    <xf numFmtId="0" fontId="3" fillId="0" borderId="0" xfId="0" applyFont="1" applyFill="1" applyBorder="1" applyProtection="1">
      <alignment vertical="center"/>
    </xf>
    <xf numFmtId="49" fontId="3" fillId="2" borderId="0" xfId="0" applyNumberFormat="1" applyFont="1" applyFill="1" applyBorder="1" applyAlignment="1" applyProtection="1">
      <alignment horizontal="left" vertical="top" wrapText="1"/>
      <protection locked="0"/>
    </xf>
    <xf numFmtId="181" fontId="3" fillId="2" borderId="0" xfId="0" applyNumberFormat="1" applyFont="1" applyFill="1" applyBorder="1" applyAlignment="1" applyProtection="1">
      <alignment horizontal="left" vertical="top"/>
      <protection locked="0"/>
    </xf>
    <xf numFmtId="0" fontId="14" fillId="0" borderId="17" xfId="0" applyFont="1" applyFill="1" applyBorder="1" applyAlignment="1" applyProtection="1">
      <alignment horizontal="left" vertical="center" indent="1"/>
    </xf>
    <xf numFmtId="0" fontId="14" fillId="0" borderId="18" xfId="0" applyFont="1" applyFill="1" applyBorder="1" applyAlignment="1" applyProtection="1">
      <alignment horizontal="left" vertical="center" indent="1"/>
    </xf>
    <xf numFmtId="0" fontId="14" fillId="0" borderId="20" xfId="0" applyFont="1" applyFill="1" applyBorder="1" applyAlignment="1" applyProtection="1">
      <alignment horizontal="left" vertical="center" indent="1"/>
    </xf>
    <xf numFmtId="49" fontId="3" fillId="2" borderId="11" xfId="0" applyNumberFormat="1"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49" fontId="3" fillId="2" borderId="10" xfId="0" applyNumberFormat="1"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16" fillId="0" borderId="0" xfId="0" applyFont="1" applyFill="1" applyBorder="1" applyAlignment="1" applyProtection="1">
      <alignment vertical="top"/>
    </xf>
    <xf numFmtId="0" fontId="3" fillId="0" borderId="0" xfId="3" applyNumberFormat="1" applyFont="1" applyFill="1" applyProtection="1">
      <alignment vertical="center"/>
    </xf>
    <xf numFmtId="0" fontId="16" fillId="0" borderId="0" xfId="3" applyNumberFormat="1" applyFont="1" applyFill="1" applyProtection="1">
      <alignment vertical="center"/>
    </xf>
    <xf numFmtId="176" fontId="0" fillId="0" borderId="28" xfId="0" applyNumberFormat="1" applyFill="1" applyBorder="1" applyAlignment="1" applyProtection="1">
      <alignment horizontal="center" vertical="center" wrapText="1"/>
    </xf>
    <xf numFmtId="176" fontId="0" fillId="0" borderId="1" xfId="0" applyNumberFormat="1" applyFill="1" applyBorder="1" applyAlignment="1" applyProtection="1">
      <alignment horizontal="center" vertical="center" wrapText="1"/>
    </xf>
    <xf numFmtId="176" fontId="0" fillId="0" borderId="2" xfId="0" applyNumberFormat="1" applyFill="1" applyBorder="1" applyAlignment="1" applyProtection="1">
      <alignment horizontal="center" vertical="center" wrapText="1"/>
    </xf>
    <xf numFmtId="177" fontId="4" fillId="0" borderId="28" xfId="2" applyNumberFormat="1" applyFont="1" applyFill="1" applyBorder="1" applyAlignment="1" applyProtection="1">
      <alignment horizontal="right" vertical="center"/>
    </xf>
    <xf numFmtId="177" fontId="4" fillId="0" borderId="1" xfId="2" applyNumberFormat="1" applyFont="1" applyFill="1" applyBorder="1" applyAlignment="1" applyProtection="1">
      <alignment horizontal="right" vertical="center"/>
    </xf>
    <xf numFmtId="177" fontId="4" fillId="0" borderId="2" xfId="2" applyNumberFormat="1" applyFont="1" applyFill="1" applyBorder="1" applyAlignment="1" applyProtection="1">
      <alignment horizontal="right" vertical="center"/>
    </xf>
    <xf numFmtId="176" fontId="3" fillId="2" borderId="0" xfId="0" applyNumberFormat="1" applyFont="1" applyFill="1" applyBorder="1" applyAlignment="1" applyProtection="1">
      <alignment horizontal="left" vertical="center"/>
      <protection locked="0"/>
    </xf>
    <xf numFmtId="0" fontId="3" fillId="0" borderId="15" xfId="0" applyFont="1" applyFill="1" applyBorder="1" applyProtection="1">
      <alignment vertical="center"/>
    </xf>
    <xf numFmtId="176" fontId="0" fillId="0" borderId="30" xfId="0" applyNumberFormat="1" applyFill="1" applyBorder="1" applyAlignment="1" applyProtection="1">
      <alignment horizontal="center" vertical="center" wrapText="1"/>
    </xf>
    <xf numFmtId="0" fontId="4" fillId="0" borderId="0" xfId="3" applyNumberFormat="1" applyFont="1" applyFill="1" applyBorder="1" applyProtection="1">
      <alignment vertical="center"/>
    </xf>
    <xf numFmtId="181" fontId="4" fillId="2" borderId="22" xfId="2" applyNumberFormat="1" applyFont="1" applyFill="1" applyBorder="1" applyAlignment="1" applyProtection="1">
      <alignment horizontal="right" vertical="center"/>
      <protection locked="0"/>
    </xf>
    <xf numFmtId="177" fontId="4" fillId="2" borderId="1" xfId="2" applyNumberFormat="1" applyFont="1" applyFill="1" applyBorder="1" applyAlignment="1" applyProtection="1">
      <alignment horizontal="right" vertical="center"/>
      <protection locked="0"/>
    </xf>
    <xf numFmtId="177" fontId="4" fillId="2" borderId="30" xfId="2" applyNumberFormat="1" applyFont="1" applyFill="1" applyBorder="1" applyAlignment="1" applyProtection="1">
      <alignment horizontal="right" vertical="center"/>
      <protection locked="0"/>
    </xf>
    <xf numFmtId="181" fontId="4" fillId="2" borderId="28" xfId="2" applyNumberFormat="1" applyFont="1" applyFill="1" applyBorder="1" applyAlignment="1" applyProtection="1">
      <alignment horizontal="right" vertical="center"/>
      <protection locked="0"/>
    </xf>
    <xf numFmtId="178" fontId="7" fillId="0" borderId="0" xfId="2" applyNumberFormat="1" applyFont="1" applyFill="1" applyAlignment="1" applyProtection="1">
      <alignment horizontal="right" vertical="top"/>
    </xf>
    <xf numFmtId="180" fontId="3" fillId="2" borderId="0" xfId="0" applyNumberFormat="1" applyFont="1" applyFill="1" applyBorder="1" applyAlignment="1" applyProtection="1">
      <alignment horizontal="left" vertical="center"/>
      <protection locked="0"/>
    </xf>
    <xf numFmtId="49" fontId="0" fillId="4" borderId="6" xfId="0" applyNumberFormat="1" applyFill="1" applyBorder="1" applyAlignment="1">
      <alignment vertical="center"/>
    </xf>
    <xf numFmtId="0" fontId="0" fillId="4" borderId="7" xfId="0" applyNumberFormat="1" applyFill="1" applyBorder="1" applyAlignment="1">
      <alignment vertical="center"/>
    </xf>
    <xf numFmtId="0" fontId="0" fillId="4" borderId="9" xfId="0" applyNumberFormat="1" applyFill="1" applyBorder="1" applyAlignment="1">
      <alignment vertical="center"/>
    </xf>
    <xf numFmtId="49" fontId="0" fillId="2" borderId="10" xfId="0" applyNumberFormat="1" applyFill="1" applyBorder="1" applyAlignment="1" applyProtection="1">
      <alignment horizontal="left" vertical="center"/>
      <protection locked="0"/>
    </xf>
    <xf numFmtId="0" fontId="0" fillId="2" borderId="11" xfId="0" applyNumberFormat="1" applyFill="1" applyBorder="1" applyAlignment="1" applyProtection="1">
      <alignment horizontal="left" vertical="center"/>
      <protection locked="0"/>
    </xf>
    <xf numFmtId="0" fontId="0" fillId="2" borderId="13" xfId="0" applyNumberFormat="1" applyFill="1" applyBorder="1" applyAlignment="1" applyProtection="1">
      <alignment horizontal="left" vertical="center"/>
      <protection locked="0"/>
    </xf>
    <xf numFmtId="0" fontId="14" fillId="0" borderId="0" xfId="0" applyFont="1" applyFill="1" applyBorder="1" applyProtection="1">
      <alignment vertical="center"/>
    </xf>
    <xf numFmtId="0" fontId="4" fillId="0" borderId="15" xfId="3" applyNumberFormat="1" applyFont="1" applyFill="1" applyBorder="1" applyProtection="1">
      <alignment vertical="center"/>
    </xf>
    <xf numFmtId="181" fontId="3" fillId="2" borderId="0" xfId="0" applyNumberFormat="1" applyFont="1" applyFill="1" applyBorder="1" applyAlignment="1" applyProtection="1">
      <alignment horizontal="right" vertical="center"/>
      <protection locked="0"/>
    </xf>
    <xf numFmtId="0" fontId="3"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shrinkToFit="1"/>
      <protection locked="0"/>
    </xf>
    <xf numFmtId="0" fontId="0" fillId="0" borderId="6" xfId="0" applyNumberFormat="1" applyBorder="1" applyAlignment="1" applyProtection="1">
      <alignment vertical="center"/>
    </xf>
    <xf numFmtId="0" fontId="0" fillId="0" borderId="7" xfId="0" applyNumberFormat="1" applyBorder="1" applyAlignment="1" applyProtection="1">
      <alignment vertical="center"/>
    </xf>
    <xf numFmtId="0" fontId="0" fillId="0" borderId="8" xfId="0" applyNumberFormat="1" applyBorder="1" applyAlignment="1" applyProtection="1">
      <alignment vertical="center"/>
    </xf>
    <xf numFmtId="0" fontId="0" fillId="0" borderId="6" xfId="0" applyNumberFormat="1" applyBorder="1" applyAlignment="1">
      <alignment vertical="center"/>
    </xf>
    <xf numFmtId="0" fontId="0" fillId="0" borderId="7" xfId="0" applyNumberFormat="1" applyBorder="1" applyAlignment="1">
      <alignment vertical="center"/>
    </xf>
    <xf numFmtId="0" fontId="0" fillId="0" borderId="8" xfId="0" applyNumberFormat="1" applyBorder="1" applyAlignment="1">
      <alignment vertical="center"/>
    </xf>
    <xf numFmtId="0" fontId="0" fillId="0" borderId="10" xfId="0" applyNumberFormat="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4" fillId="0" borderId="28" xfId="2" applyFont="1" applyFill="1" applyBorder="1" applyAlignment="1">
      <alignment vertical="center" wrapText="1"/>
    </xf>
    <xf numFmtId="0" fontId="4" fillId="0" borderId="1" xfId="2" applyFont="1" applyFill="1" applyBorder="1" applyAlignment="1">
      <alignment vertical="center" wrapText="1"/>
    </xf>
    <xf numFmtId="0" fontId="4" fillId="0" borderId="30" xfId="2" applyFont="1" applyFill="1" applyBorder="1" applyAlignment="1">
      <alignment vertical="center" wrapText="1"/>
    </xf>
    <xf numFmtId="0" fontId="0" fillId="0" borderId="3" xfId="0" applyNumberFormat="1" applyBorder="1" applyAlignment="1" applyProtection="1">
      <alignment vertical="center"/>
    </xf>
    <xf numFmtId="0" fontId="0" fillId="0" borderId="4" xfId="0" applyNumberFormat="1" applyBorder="1" applyAlignment="1" applyProtection="1">
      <alignment vertical="center"/>
    </xf>
    <xf numFmtId="0" fontId="0" fillId="0" borderId="29" xfId="0" applyNumberFormat="1" applyBorder="1" applyAlignment="1" applyProtection="1">
      <alignment vertical="center"/>
    </xf>
    <xf numFmtId="0" fontId="4" fillId="0" borderId="2" xfId="2" applyFont="1" applyFill="1" applyBorder="1" applyAlignment="1">
      <alignment vertical="center" wrapText="1"/>
    </xf>
    <xf numFmtId="49" fontId="0" fillId="4" borderId="6" xfId="0" applyNumberFormat="1" applyFill="1" applyBorder="1" applyAlignment="1" applyProtection="1">
      <alignment vertical="center"/>
    </xf>
    <xf numFmtId="0" fontId="0" fillId="4" borderId="7" xfId="0" applyNumberFormat="1" applyFill="1" applyBorder="1" applyAlignment="1" applyProtection="1">
      <alignment vertical="center"/>
    </xf>
    <xf numFmtId="0" fontId="0" fillId="4" borderId="9" xfId="0" applyNumberFormat="1" applyFill="1" applyBorder="1" applyAlignment="1" applyProtection="1">
      <alignment vertical="center"/>
    </xf>
    <xf numFmtId="49" fontId="0" fillId="2" borderId="6" xfId="0" applyNumberFormat="1" applyFill="1" applyBorder="1" applyAlignment="1" applyProtection="1">
      <alignment horizontal="left" vertical="center"/>
      <protection locked="0"/>
    </xf>
    <xf numFmtId="0" fontId="0" fillId="2" borderId="7" xfId="0" applyNumberFormat="1" applyFill="1" applyBorder="1" applyAlignment="1" applyProtection="1">
      <alignment horizontal="left" vertical="center"/>
      <protection locked="0"/>
    </xf>
    <xf numFmtId="0" fontId="0" fillId="2" borderId="9" xfId="0" applyNumberFormat="1" applyFill="1" applyBorder="1" applyAlignment="1" applyProtection="1">
      <alignment horizontal="left" vertical="center"/>
      <protection locked="0"/>
    </xf>
    <xf numFmtId="0" fontId="0" fillId="0" borderId="10" xfId="0" applyNumberFormat="1" applyBorder="1" applyAlignment="1" applyProtection="1">
      <alignment vertical="center"/>
    </xf>
    <xf numFmtId="0" fontId="0" fillId="0" borderId="11" xfId="0" applyNumberFormat="1" applyBorder="1" applyAlignment="1" applyProtection="1">
      <alignment vertical="center"/>
    </xf>
    <xf numFmtId="0" fontId="0" fillId="0" borderId="12" xfId="0" applyNumberFormat="1" applyBorder="1" applyAlignment="1" applyProtection="1">
      <alignment vertical="center"/>
    </xf>
    <xf numFmtId="49" fontId="0" fillId="4" borderId="3" xfId="0" applyNumberFormat="1" applyFill="1" applyBorder="1" applyAlignment="1">
      <alignment vertical="center"/>
    </xf>
    <xf numFmtId="0" fontId="0" fillId="4" borderId="4" xfId="0" applyNumberFormat="1" applyFill="1" applyBorder="1" applyAlignment="1">
      <alignment vertical="center"/>
    </xf>
    <xf numFmtId="0" fontId="0" fillId="4" borderId="5" xfId="0" applyNumberFormat="1" applyFill="1" applyBorder="1" applyAlignment="1">
      <alignment vertical="center"/>
    </xf>
    <xf numFmtId="0" fontId="3" fillId="0" borderId="0" xfId="0" applyFont="1" applyFill="1" applyBorder="1" applyAlignment="1" applyProtection="1">
      <alignment vertical="center"/>
    </xf>
    <xf numFmtId="177" fontId="3" fillId="2" borderId="10" xfId="0" applyNumberFormat="1" applyFont="1" applyFill="1" applyBorder="1" applyAlignment="1" applyProtection="1">
      <alignment horizontal="right" vertical="center"/>
      <protection locked="0"/>
    </xf>
    <xf numFmtId="0" fontId="3" fillId="2" borderId="11" xfId="0" applyFont="1" applyFill="1" applyBorder="1" applyAlignment="1" applyProtection="1">
      <alignment horizontal="right" vertical="center"/>
      <protection locked="0"/>
    </xf>
    <xf numFmtId="0" fontId="3" fillId="2" borderId="13" xfId="0" applyFont="1" applyFill="1" applyBorder="1" applyAlignment="1" applyProtection="1">
      <alignment horizontal="right" vertical="center"/>
      <protection locked="0"/>
    </xf>
    <xf numFmtId="0" fontId="19" fillId="0" borderId="15" xfId="0" applyFont="1" applyFill="1" applyBorder="1" applyProtection="1">
      <alignment vertical="center"/>
    </xf>
    <xf numFmtId="177" fontId="3" fillId="2" borderId="3" xfId="0" applyNumberFormat="1"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177" fontId="3" fillId="2" borderId="6" xfId="0" applyNumberFormat="1"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2" borderId="9" xfId="0" applyFont="1" applyFill="1" applyBorder="1" applyAlignment="1" applyProtection="1">
      <alignment horizontal="right" vertical="center"/>
      <protection locked="0"/>
    </xf>
    <xf numFmtId="0" fontId="3" fillId="0" borderId="28" xfId="0" applyFont="1" applyFill="1" applyBorder="1" applyProtection="1">
      <alignment vertical="center"/>
    </xf>
    <xf numFmtId="49" fontId="3" fillId="2" borderId="4" xfId="0" applyNumberFormat="1"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49" fontId="3" fillId="2" borderId="7" xfId="0" applyNumberFormat="1"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49" fontId="3" fillId="2" borderId="6"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0" borderId="28"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0" fillId="0" borderId="29" xfId="0" applyNumberFormat="1" applyBorder="1" applyAlignment="1">
      <alignment vertical="center"/>
    </xf>
    <xf numFmtId="0" fontId="43" fillId="0" borderId="18" xfId="0" applyFont="1" applyFill="1" applyBorder="1" applyAlignment="1" applyProtection="1">
      <alignment vertical="top"/>
    </xf>
    <xf numFmtId="0" fontId="24" fillId="0" borderId="0" xfId="6" applyFont="1" applyBorder="1" applyAlignment="1">
      <alignment horizontal="right" vertical="center"/>
    </xf>
    <xf numFmtId="0" fontId="14" fillId="0" borderId="0" xfId="6" applyFont="1" applyBorder="1" applyAlignment="1">
      <alignment horizontal="center" vertical="center"/>
    </xf>
    <xf numFmtId="0" fontId="24" fillId="0" borderId="0" xfId="6" applyFont="1" applyBorder="1" applyAlignment="1">
      <alignment vertical="center" wrapText="1"/>
    </xf>
    <xf numFmtId="0" fontId="26" fillId="3" borderId="33" xfId="6" applyFont="1" applyFill="1" applyBorder="1" applyAlignment="1">
      <alignment horizontal="distributed" vertical="center" indent="1"/>
    </xf>
    <xf numFmtId="0" fontId="26" fillId="3" borderId="34" xfId="6" applyFont="1" applyFill="1" applyBorder="1" applyAlignment="1">
      <alignment horizontal="distributed" vertical="center" indent="1"/>
    </xf>
    <xf numFmtId="0" fontId="26" fillId="3" borderId="35" xfId="6" applyFont="1" applyFill="1" applyBorder="1" applyAlignment="1">
      <alignment horizontal="distributed" vertical="center" indent="1"/>
    </xf>
    <xf numFmtId="0" fontId="27" fillId="0" borderId="0" xfId="2" quotePrefix="1" applyNumberFormat="1" applyFont="1" applyBorder="1" applyAlignment="1" applyProtection="1">
      <alignment horizontal="left"/>
    </xf>
    <xf numFmtId="0" fontId="27" fillId="0" borderId="0" xfId="2" applyNumberFormat="1" applyFont="1" applyBorder="1" applyAlignment="1" applyProtection="1">
      <alignment horizontal="left"/>
    </xf>
    <xf numFmtId="0" fontId="23" fillId="0" borderId="0" xfId="6" applyFont="1" applyAlignment="1">
      <alignment horizontal="right" vertical="top"/>
    </xf>
    <xf numFmtId="0" fontId="24" fillId="0" borderId="0" xfId="6" applyFont="1" applyBorder="1" applyAlignment="1">
      <alignment horizontal="distributed"/>
    </xf>
    <xf numFmtId="0" fontId="28" fillId="0" borderId="36" xfId="2" applyNumberFormat="1" applyFont="1" applyBorder="1" applyAlignment="1" applyProtection="1">
      <alignment horizontal="left"/>
    </xf>
    <xf numFmtId="0" fontId="24" fillId="0" borderId="0" xfId="6" applyFont="1" applyBorder="1" applyAlignment="1">
      <alignment horizontal="left"/>
    </xf>
    <xf numFmtId="14" fontId="28" fillId="0" borderId="36" xfId="2" applyNumberFormat="1" applyFont="1" applyBorder="1" applyAlignment="1" applyProtection="1">
      <alignment horizontal="left" shrinkToFit="1"/>
    </xf>
    <xf numFmtId="0" fontId="24" fillId="0" borderId="36" xfId="6" applyFont="1" applyBorder="1" applyAlignment="1">
      <alignment horizontal="left"/>
    </xf>
    <xf numFmtId="0" fontId="24" fillId="0" borderId="0" xfId="6" applyFont="1" applyAlignment="1">
      <alignment horizontal="distributed"/>
    </xf>
    <xf numFmtId="182" fontId="28" fillId="0" borderId="36" xfId="2" applyNumberFormat="1" applyFont="1" applyBorder="1" applyAlignment="1" applyProtection="1">
      <alignment horizontal="right"/>
    </xf>
    <xf numFmtId="14" fontId="28" fillId="0" borderId="36" xfId="2" applyNumberFormat="1" applyFont="1" applyBorder="1" applyAlignment="1" applyProtection="1">
      <alignment horizontal="left"/>
    </xf>
    <xf numFmtId="0" fontId="28" fillId="0" borderId="36" xfId="2" quotePrefix="1" applyNumberFormat="1" applyFont="1" applyBorder="1" applyAlignment="1" applyProtection="1">
      <alignment horizontal="left"/>
    </xf>
    <xf numFmtId="0" fontId="29" fillId="0" borderId="0" xfId="6" applyFont="1" applyBorder="1" applyAlignment="1">
      <alignment horizontal="left"/>
    </xf>
    <xf numFmtId="0" fontId="24" fillId="0" borderId="0" xfId="6" applyFont="1" applyBorder="1" applyAlignment="1">
      <alignment horizontal="right"/>
    </xf>
    <xf numFmtId="0" fontId="29" fillId="0" borderId="0" xfId="6" applyFont="1" applyBorder="1" applyAlignment="1">
      <alignment horizontal="distributed"/>
    </xf>
    <xf numFmtId="0" fontId="29" fillId="0" borderId="0" xfId="6" applyFont="1" applyBorder="1" applyAlignment="1">
      <alignment horizontal="left" vertical="center"/>
    </xf>
    <xf numFmtId="0" fontId="28" fillId="0" borderId="36" xfId="2" applyFont="1" applyBorder="1" applyAlignment="1" applyProtection="1">
      <alignment horizontal="left"/>
    </xf>
    <xf numFmtId="0" fontId="30" fillId="0" borderId="7" xfId="13" applyFont="1" applyBorder="1" applyAlignment="1">
      <alignment horizontal="distributed" vertical="center"/>
    </xf>
    <xf numFmtId="0" fontId="30" fillId="0" borderId="8" xfId="13" applyFont="1" applyBorder="1" applyAlignment="1">
      <alignment horizontal="distributed" vertical="center"/>
    </xf>
    <xf numFmtId="0" fontId="30" fillId="0" borderId="6" xfId="13" applyFont="1" applyBorder="1" applyAlignment="1">
      <alignment horizontal="center" vertical="center"/>
    </xf>
    <xf numFmtId="0" fontId="30" fillId="0" borderId="7" xfId="13" applyFont="1" applyBorder="1" applyAlignment="1">
      <alignment horizontal="center" vertical="center"/>
    </xf>
    <xf numFmtId="0" fontId="30" fillId="0" borderId="7" xfId="13" applyFont="1" applyBorder="1">
      <alignment vertical="center"/>
    </xf>
    <xf numFmtId="0" fontId="30" fillId="0" borderId="8" xfId="13" applyFont="1" applyBorder="1">
      <alignment vertical="center"/>
    </xf>
    <xf numFmtId="38" fontId="30" fillId="0" borderId="6" xfId="8" applyFont="1" applyBorder="1" applyAlignment="1">
      <alignment horizontal="right" vertical="center"/>
    </xf>
    <xf numFmtId="38" fontId="30" fillId="0" borderId="7" xfId="8" applyFont="1" applyBorder="1" applyAlignment="1">
      <alignment horizontal="right" vertical="center"/>
    </xf>
    <xf numFmtId="38" fontId="30" fillId="0" borderId="8" xfId="8" applyFont="1" applyBorder="1" applyAlignment="1">
      <alignment horizontal="right" vertical="center"/>
    </xf>
    <xf numFmtId="38" fontId="30" fillId="0" borderId="7" xfId="8" applyFont="1" applyBorder="1" applyAlignment="1">
      <alignment horizontal="right" vertical="center" shrinkToFit="1"/>
    </xf>
    <xf numFmtId="38" fontId="30" fillId="0" borderId="8" xfId="8" applyFont="1" applyBorder="1" applyAlignment="1">
      <alignment horizontal="right" vertical="center" shrinkToFit="1"/>
    </xf>
    <xf numFmtId="0" fontId="24" fillId="0" borderId="0" xfId="6" applyFont="1" applyBorder="1" applyAlignment="1"/>
    <xf numFmtId="38" fontId="24" fillId="0" borderId="36" xfId="19" applyFont="1" applyBorder="1" applyAlignment="1"/>
    <xf numFmtId="0" fontId="24" fillId="0" borderId="36" xfId="6" applyFont="1" applyBorder="1" applyAlignment="1"/>
    <xf numFmtId="0" fontId="36" fillId="0" borderId="6" xfId="6" applyFont="1" applyBorder="1" applyAlignment="1">
      <alignment horizontal="left" vertical="center" wrapText="1"/>
    </xf>
    <xf numFmtId="0" fontId="36" fillId="0" borderId="7" xfId="6" applyFont="1" applyBorder="1" applyAlignment="1">
      <alignment horizontal="left" vertical="center" wrapText="1"/>
    </xf>
    <xf numFmtId="0" fontId="36" fillId="0" borderId="8" xfId="6" applyFont="1" applyBorder="1" applyAlignment="1">
      <alignment horizontal="left" vertical="center" wrapText="1"/>
    </xf>
    <xf numFmtId="0" fontId="30" fillId="0" borderId="8" xfId="13" applyFont="1" applyBorder="1" applyAlignment="1">
      <alignment horizontal="center" vertical="center"/>
    </xf>
    <xf numFmtId="0" fontId="33" fillId="0" borderId="6" xfId="13" applyFont="1" applyBorder="1" applyAlignment="1">
      <alignment horizontal="center" vertical="center"/>
    </xf>
    <xf numFmtId="0" fontId="33" fillId="0" borderId="7" xfId="13" applyFont="1" applyBorder="1" applyAlignment="1">
      <alignment horizontal="center" vertical="center"/>
    </xf>
    <xf numFmtId="38" fontId="30" fillId="0" borderId="6" xfId="8" applyFont="1" applyBorder="1" applyAlignment="1">
      <alignment horizontal="center" vertical="center"/>
    </xf>
    <xf numFmtId="38" fontId="30" fillId="0" borderId="7" xfId="8" applyFont="1" applyBorder="1" applyAlignment="1">
      <alignment horizontal="center" vertical="center"/>
    </xf>
    <xf numFmtId="38" fontId="30" fillId="0" borderId="8" xfId="8" applyFont="1" applyBorder="1" applyAlignment="1">
      <alignment horizontal="center" vertical="center"/>
    </xf>
    <xf numFmtId="38" fontId="30" fillId="0" borderId="6" xfId="8" applyFont="1" applyBorder="1" applyAlignment="1">
      <alignment horizontal="right" vertical="center" shrinkToFit="1"/>
    </xf>
    <xf numFmtId="0" fontId="24" fillId="0" borderId="25" xfId="6" applyFont="1" applyBorder="1" applyAlignment="1">
      <alignment horizontal="left" vertical="center" wrapText="1"/>
    </xf>
    <xf numFmtId="38" fontId="24" fillId="0" borderId="25" xfId="19" applyFont="1" applyBorder="1" applyAlignment="1">
      <alignment horizontal="right" vertical="center"/>
    </xf>
    <xf numFmtId="0" fontId="24" fillId="0" borderId="25" xfId="6" applyFont="1" applyBorder="1" applyAlignment="1">
      <alignment horizontal="center" vertical="center"/>
    </xf>
    <xf numFmtId="0" fontId="42" fillId="0" borderId="0" xfId="11" applyFont="1" applyAlignment="1">
      <alignment horizontal="right"/>
    </xf>
    <xf numFmtId="0" fontId="39" fillId="0" borderId="0" xfId="11" applyFont="1" applyBorder="1" applyAlignment="1">
      <alignment vertical="center" wrapText="1"/>
    </xf>
    <xf numFmtId="0" fontId="41" fillId="0" borderId="38" xfId="11" applyFont="1" applyBorder="1" applyAlignment="1">
      <alignment horizontal="center" vertical="center" wrapText="1" shrinkToFit="1"/>
    </xf>
    <xf numFmtId="0" fontId="41" fillId="0" borderId="42" xfId="11" applyFont="1" applyBorder="1" applyAlignment="1">
      <alignment horizontal="center" vertical="center" shrinkToFit="1"/>
    </xf>
    <xf numFmtId="0" fontId="39" fillId="0" borderId="40" xfId="11" applyFont="1" applyBorder="1" applyAlignment="1">
      <alignment horizontal="left" vertical="center" wrapText="1" shrinkToFit="1"/>
    </xf>
    <xf numFmtId="0" fontId="39" fillId="0" borderId="43" xfId="11" applyFont="1" applyBorder="1" applyAlignment="1">
      <alignment horizontal="left" vertical="center" wrapText="1" shrinkToFit="1"/>
    </xf>
    <xf numFmtId="0" fontId="39" fillId="0" borderId="22" xfId="11" applyFont="1" applyBorder="1" applyAlignment="1">
      <alignment vertical="center" wrapText="1" shrinkToFit="1"/>
    </xf>
    <xf numFmtId="0" fontId="39" fillId="0" borderId="44" xfId="11" applyFont="1" applyBorder="1" applyAlignment="1">
      <alignment vertical="center" wrapText="1" shrinkToFit="1"/>
    </xf>
    <xf numFmtId="0" fontId="39" fillId="0" borderId="22" xfId="11" applyFont="1" applyBorder="1" applyAlignment="1">
      <alignment vertical="center" wrapText="1"/>
    </xf>
    <xf numFmtId="0" fontId="39" fillId="0" borderId="44" xfId="11" applyFont="1" applyBorder="1" applyAlignment="1">
      <alignment vertical="center" wrapText="1"/>
    </xf>
    <xf numFmtId="0" fontId="39" fillId="0" borderId="17" xfId="11" applyFont="1" applyBorder="1" applyAlignment="1">
      <alignment vertical="center" wrapText="1"/>
    </xf>
    <xf numFmtId="0" fontId="39" fillId="0" borderId="47" xfId="11" applyFont="1" applyBorder="1" applyAlignment="1">
      <alignment vertical="center" wrapText="1"/>
    </xf>
    <xf numFmtId="0" fontId="39" fillId="0" borderId="45" xfId="11" applyFont="1" applyBorder="1" applyAlignment="1">
      <alignment vertical="center" wrapText="1"/>
    </xf>
    <xf numFmtId="0" fontId="39" fillId="0" borderId="17" xfId="11" applyFont="1" applyBorder="1" applyAlignment="1">
      <alignment vertical="center" wrapText="1" shrinkToFit="1"/>
    </xf>
    <xf numFmtId="0" fontId="39" fillId="0" borderId="47" xfId="11" applyFont="1" applyBorder="1" applyAlignment="1">
      <alignment vertical="center" wrapText="1" shrinkToFit="1"/>
    </xf>
    <xf numFmtId="0" fontId="39" fillId="0" borderId="45" xfId="11" applyFont="1" applyBorder="1" applyAlignment="1">
      <alignment vertical="center" wrapText="1" shrinkToFit="1"/>
    </xf>
  </cellXfs>
  <cellStyles count="20">
    <cellStyle name="ハイパーリンク" xfId="1" builtinId="8"/>
    <cellStyle name="ハイパーリンク 2" xfId="16" xr:uid="{00000000-0005-0000-0000-000001000000}"/>
    <cellStyle name="桁区切り" xfId="19" builtinId="6"/>
    <cellStyle name="桁区切り 2" xfId="5" xr:uid="{00000000-0005-0000-0000-000003000000}"/>
    <cellStyle name="桁区切り 2 2" xfId="14" xr:uid="{00000000-0005-0000-0000-000004000000}"/>
    <cellStyle name="桁区切り 3" xfId="8" xr:uid="{00000000-0005-0000-0000-000005000000}"/>
    <cellStyle name="桁区切り 4" xfId="17" xr:uid="{00000000-0005-0000-0000-000006000000}"/>
    <cellStyle name="桁区切り 5" xfId="18" xr:uid="{00000000-0005-0000-0000-000007000000}"/>
    <cellStyle name="通貨 2" xfId="10" xr:uid="{00000000-0005-0000-0000-000008000000}"/>
    <cellStyle name="標準" xfId="0" builtinId="0"/>
    <cellStyle name="標準 2" xfId="11" xr:uid="{00000000-0005-0000-0000-00000A000000}"/>
    <cellStyle name="標準 3 3" xfId="4" xr:uid="{00000000-0005-0000-0000-00000B000000}"/>
    <cellStyle name="標準 4" xfId="9" xr:uid="{00000000-0005-0000-0000-00000C000000}"/>
    <cellStyle name="標準 5" xfId="3" xr:uid="{00000000-0005-0000-0000-00000D000000}"/>
    <cellStyle name="標準 5 2" xfId="2" xr:uid="{00000000-0005-0000-0000-00000E000000}"/>
    <cellStyle name="標準 5 2 2" xfId="7" xr:uid="{00000000-0005-0000-0000-00000F000000}"/>
    <cellStyle name="標準 5 2 2 2" xfId="13" xr:uid="{00000000-0005-0000-0000-000010000000}"/>
    <cellStyle name="標準 5 2 2 3" xfId="12" xr:uid="{00000000-0005-0000-0000-000011000000}"/>
    <cellStyle name="標準 8" xfId="15" xr:uid="{00000000-0005-0000-0000-000012000000}"/>
    <cellStyle name="標準 9" xfId="6" xr:uid="{00000000-0005-0000-0000-000013000000}"/>
  </cellStyles>
  <dxfs count="41">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A6A6A6"/>
      <color rgb="FFCCEDFC"/>
      <color rgb="FFE2EFDA"/>
      <color rgb="FFFF0000"/>
      <color rgb="FFEEAAFC"/>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50</xdr:col>
      <xdr:colOff>69747</xdr:colOff>
      <xdr:row>50</xdr:row>
      <xdr:rowOff>85892</xdr:rowOff>
    </xdr:from>
    <xdr:to>
      <xdr:col>52</xdr:col>
      <xdr:colOff>111485</xdr:colOff>
      <xdr:row>52</xdr:row>
      <xdr:rowOff>37234</xdr:rowOff>
    </xdr:to>
    <xdr:sp macro="" textlink="">
      <xdr:nvSpPr>
        <xdr:cNvPr id="2" name="テキスト ボックス 1">
          <a:extLst>
            <a:ext uri="{FF2B5EF4-FFF2-40B4-BE49-F238E27FC236}">
              <a16:creationId xmlns:a16="http://schemas.microsoft.com/office/drawing/2014/main" id="{31A506BE-AF62-4AFD-B302-0B04F92CA63A}"/>
            </a:ext>
          </a:extLst>
        </xdr:cNvPr>
        <xdr:cNvSpPr txBox="1">
          <a:spLocks noChangeAspect="1"/>
        </xdr:cNvSpPr>
      </xdr:nvSpPr>
      <xdr:spPr>
        <a:xfrm>
          <a:off x="6260997" y="8248817"/>
          <a:ext cx="289388" cy="23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twoCellAnchor editAs="oneCell">
    <xdr:from>
      <xdr:col>50</xdr:col>
      <xdr:colOff>16241</xdr:colOff>
      <xdr:row>15</xdr:row>
      <xdr:rowOff>81995</xdr:rowOff>
    </xdr:from>
    <xdr:to>
      <xdr:col>52</xdr:col>
      <xdr:colOff>60361</xdr:colOff>
      <xdr:row>17</xdr:row>
      <xdr:rowOff>18828</xdr:rowOff>
    </xdr:to>
    <xdr:sp macro="" textlink="">
      <xdr:nvSpPr>
        <xdr:cNvPr id="3" name="テキスト ボックス 2">
          <a:extLst>
            <a:ext uri="{FF2B5EF4-FFF2-40B4-BE49-F238E27FC236}">
              <a16:creationId xmlns:a16="http://schemas.microsoft.com/office/drawing/2014/main" id="{07109C42-2A68-4C04-AF63-70032F8D3AD3}"/>
            </a:ext>
          </a:extLst>
        </xdr:cNvPr>
        <xdr:cNvSpPr txBox="1">
          <a:spLocks noChangeAspect="1"/>
        </xdr:cNvSpPr>
      </xdr:nvSpPr>
      <xdr:spPr>
        <a:xfrm>
          <a:off x="6207491" y="2863295"/>
          <a:ext cx="291770" cy="22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tabColor rgb="FFFFE1FF"/>
    <outlinePr summaryBelow="0"/>
    <pageSetUpPr fitToPage="1"/>
  </sheetPr>
  <dimension ref="A1:Y211"/>
  <sheetViews>
    <sheetView showGridLines="0" tabSelected="1" topLeftCell="B1" zoomScaleNormal="100" workbookViewId="0">
      <selection activeCell="B1" sqref="B1"/>
    </sheetView>
  </sheetViews>
  <sheetFormatPr defaultRowHeight="13.5" x14ac:dyDescent="0.15"/>
  <cols>
    <col min="1" max="1" width="6.875" style="122" hidden="1" customWidth="1"/>
    <col min="2" max="3" width="1.625" style="25" customWidth="1"/>
    <col min="4" max="4" width="4.625" style="25" customWidth="1"/>
    <col min="5" max="8" width="6.625" style="25" customWidth="1"/>
    <col min="9" max="12" width="3.625" style="25" customWidth="1"/>
    <col min="13" max="23" width="6.625" style="25" customWidth="1"/>
    <col min="24" max="25" width="3.625" style="25" customWidth="1"/>
    <col min="26" max="217" width="9" style="1"/>
    <col min="218" max="218" width="2.125" style="1" customWidth="1"/>
    <col min="219" max="219" width="5.125" style="1" customWidth="1"/>
    <col min="220" max="220" width="40.875" style="1" customWidth="1"/>
    <col min="221" max="276" width="2.125" style="1" customWidth="1"/>
    <col min="277" max="473" width="9" style="1"/>
    <col min="474" max="474" width="2.125" style="1" customWidth="1"/>
    <col min="475" max="475" width="5.125" style="1" customWidth="1"/>
    <col min="476" max="476" width="40.875" style="1" customWidth="1"/>
    <col min="477" max="532" width="2.125" style="1" customWidth="1"/>
    <col min="533" max="729" width="9" style="1"/>
    <col min="730" max="730" width="2.125" style="1" customWidth="1"/>
    <col min="731" max="731" width="5.125" style="1" customWidth="1"/>
    <col min="732" max="732" width="40.875" style="1" customWidth="1"/>
    <col min="733" max="788" width="2.125" style="1" customWidth="1"/>
    <col min="789" max="985" width="9" style="1"/>
    <col min="986" max="986" width="2.125" style="1" customWidth="1"/>
    <col min="987" max="987" width="5.125" style="1" customWidth="1"/>
    <col min="988" max="988" width="40.875" style="1" customWidth="1"/>
    <col min="989" max="1044" width="2.125" style="1" customWidth="1"/>
    <col min="1045" max="1241" width="9" style="1"/>
    <col min="1242" max="1242" width="2.125" style="1" customWidth="1"/>
    <col min="1243" max="1243" width="5.125" style="1" customWidth="1"/>
    <col min="1244" max="1244" width="40.875" style="1" customWidth="1"/>
    <col min="1245" max="1300" width="2.125" style="1" customWidth="1"/>
    <col min="1301" max="1497" width="9" style="1"/>
    <col min="1498" max="1498" width="2.125" style="1" customWidth="1"/>
    <col min="1499" max="1499" width="5.125" style="1" customWidth="1"/>
    <col min="1500" max="1500" width="40.875" style="1" customWidth="1"/>
    <col min="1501" max="1556" width="2.125" style="1" customWidth="1"/>
    <col min="1557" max="1753" width="9" style="1"/>
    <col min="1754" max="1754" width="2.125" style="1" customWidth="1"/>
    <col min="1755" max="1755" width="5.125" style="1" customWidth="1"/>
    <col min="1756" max="1756" width="40.875" style="1" customWidth="1"/>
    <col min="1757" max="1812" width="2.125" style="1" customWidth="1"/>
    <col min="1813" max="2009" width="9" style="1"/>
    <col min="2010" max="2010" width="2.125" style="1" customWidth="1"/>
    <col min="2011" max="2011" width="5.125" style="1" customWidth="1"/>
    <col min="2012" max="2012" width="40.875" style="1" customWidth="1"/>
    <col min="2013" max="2068" width="2.125" style="1" customWidth="1"/>
    <col min="2069" max="2265" width="9" style="1"/>
    <col min="2266" max="2266" width="2.125" style="1" customWidth="1"/>
    <col min="2267" max="2267" width="5.125" style="1" customWidth="1"/>
    <col min="2268" max="2268" width="40.875" style="1" customWidth="1"/>
    <col min="2269" max="2324" width="2.125" style="1" customWidth="1"/>
    <col min="2325" max="2521" width="9" style="1"/>
    <col min="2522" max="2522" width="2.125" style="1" customWidth="1"/>
    <col min="2523" max="2523" width="5.125" style="1" customWidth="1"/>
    <col min="2524" max="2524" width="40.875" style="1" customWidth="1"/>
    <col min="2525" max="2580" width="2.125" style="1" customWidth="1"/>
    <col min="2581" max="2777" width="9" style="1"/>
    <col min="2778" max="2778" width="2.125" style="1" customWidth="1"/>
    <col min="2779" max="2779" width="5.125" style="1" customWidth="1"/>
    <col min="2780" max="2780" width="40.875" style="1" customWidth="1"/>
    <col min="2781" max="2836" width="2.125" style="1" customWidth="1"/>
    <col min="2837" max="3033" width="9" style="1"/>
    <col min="3034" max="3034" width="2.125" style="1" customWidth="1"/>
    <col min="3035" max="3035" width="5.125" style="1" customWidth="1"/>
    <col min="3036" max="3036" width="40.875" style="1" customWidth="1"/>
    <col min="3037" max="3092" width="2.125" style="1" customWidth="1"/>
    <col min="3093" max="3289" width="9" style="1"/>
    <col min="3290" max="3290" width="2.125" style="1" customWidth="1"/>
    <col min="3291" max="3291" width="5.125" style="1" customWidth="1"/>
    <col min="3292" max="3292" width="40.875" style="1" customWidth="1"/>
    <col min="3293" max="3348" width="2.125" style="1" customWidth="1"/>
    <col min="3349" max="3545" width="9" style="1"/>
    <col min="3546" max="3546" width="2.125" style="1" customWidth="1"/>
    <col min="3547" max="3547" width="5.125" style="1" customWidth="1"/>
    <col min="3548" max="3548" width="40.875" style="1" customWidth="1"/>
    <col min="3549" max="3604" width="2.125" style="1" customWidth="1"/>
    <col min="3605" max="3801" width="9" style="1"/>
    <col min="3802" max="3802" width="2.125" style="1" customWidth="1"/>
    <col min="3803" max="3803" width="5.125" style="1" customWidth="1"/>
    <col min="3804" max="3804" width="40.875" style="1" customWidth="1"/>
    <col min="3805" max="3860" width="2.125" style="1" customWidth="1"/>
    <col min="3861" max="4057" width="9" style="1"/>
    <col min="4058" max="4058" width="2.125" style="1" customWidth="1"/>
    <col min="4059" max="4059" width="5.125" style="1" customWidth="1"/>
    <col min="4060" max="4060" width="40.875" style="1" customWidth="1"/>
    <col min="4061" max="4116" width="2.125" style="1" customWidth="1"/>
    <col min="4117" max="4313" width="9" style="1"/>
    <col min="4314" max="4314" width="2.125" style="1" customWidth="1"/>
    <col min="4315" max="4315" width="5.125" style="1" customWidth="1"/>
    <col min="4316" max="4316" width="40.875" style="1" customWidth="1"/>
    <col min="4317" max="4372" width="2.125" style="1" customWidth="1"/>
    <col min="4373" max="4569" width="9" style="1"/>
    <col min="4570" max="4570" width="2.125" style="1" customWidth="1"/>
    <col min="4571" max="4571" width="5.125" style="1" customWidth="1"/>
    <col min="4572" max="4572" width="40.875" style="1" customWidth="1"/>
    <col min="4573" max="4628" width="2.125" style="1" customWidth="1"/>
    <col min="4629" max="4825" width="9" style="1"/>
    <col min="4826" max="4826" width="2.125" style="1" customWidth="1"/>
    <col min="4827" max="4827" width="5.125" style="1" customWidth="1"/>
    <col min="4828" max="4828" width="40.875" style="1" customWidth="1"/>
    <col min="4829" max="4884" width="2.125" style="1" customWidth="1"/>
    <col min="4885" max="5081" width="9" style="1"/>
    <col min="5082" max="5082" width="2.125" style="1" customWidth="1"/>
    <col min="5083" max="5083" width="5.125" style="1" customWidth="1"/>
    <col min="5084" max="5084" width="40.875" style="1" customWidth="1"/>
    <col min="5085" max="5140" width="2.125" style="1" customWidth="1"/>
    <col min="5141" max="5337" width="9" style="1"/>
    <col min="5338" max="5338" width="2.125" style="1" customWidth="1"/>
    <col min="5339" max="5339" width="5.125" style="1" customWidth="1"/>
    <col min="5340" max="5340" width="40.875" style="1" customWidth="1"/>
    <col min="5341" max="5396" width="2.125" style="1" customWidth="1"/>
    <col min="5397" max="5593" width="9" style="1"/>
    <col min="5594" max="5594" width="2.125" style="1" customWidth="1"/>
    <col min="5595" max="5595" width="5.125" style="1" customWidth="1"/>
    <col min="5596" max="5596" width="40.875" style="1" customWidth="1"/>
    <col min="5597" max="5652" width="2.125" style="1" customWidth="1"/>
    <col min="5653" max="5849" width="9" style="1"/>
    <col min="5850" max="5850" width="2.125" style="1" customWidth="1"/>
    <col min="5851" max="5851" width="5.125" style="1" customWidth="1"/>
    <col min="5852" max="5852" width="40.875" style="1" customWidth="1"/>
    <col min="5853" max="5908" width="2.125" style="1" customWidth="1"/>
    <col min="5909" max="6105" width="9" style="1"/>
    <col min="6106" max="6106" width="2.125" style="1" customWidth="1"/>
    <col min="6107" max="6107" width="5.125" style="1" customWidth="1"/>
    <col min="6108" max="6108" width="40.875" style="1" customWidth="1"/>
    <col min="6109" max="6164" width="2.125" style="1" customWidth="1"/>
    <col min="6165" max="6361" width="9" style="1"/>
    <col min="6362" max="6362" width="2.125" style="1" customWidth="1"/>
    <col min="6363" max="6363" width="5.125" style="1" customWidth="1"/>
    <col min="6364" max="6364" width="40.875" style="1" customWidth="1"/>
    <col min="6365" max="6420" width="2.125" style="1" customWidth="1"/>
    <col min="6421" max="6617" width="9" style="1"/>
    <col min="6618" max="6618" width="2.125" style="1" customWidth="1"/>
    <col min="6619" max="6619" width="5.125" style="1" customWidth="1"/>
    <col min="6620" max="6620" width="40.875" style="1" customWidth="1"/>
    <col min="6621" max="6676" width="2.125" style="1" customWidth="1"/>
    <col min="6677" max="6873" width="9" style="1"/>
    <col min="6874" max="6874" width="2.125" style="1" customWidth="1"/>
    <col min="6875" max="6875" width="5.125" style="1" customWidth="1"/>
    <col min="6876" max="6876" width="40.875" style="1" customWidth="1"/>
    <col min="6877" max="6932" width="2.125" style="1" customWidth="1"/>
    <col min="6933" max="7129" width="9" style="1"/>
    <col min="7130" max="7130" width="2.125" style="1" customWidth="1"/>
    <col min="7131" max="7131" width="5.125" style="1" customWidth="1"/>
    <col min="7132" max="7132" width="40.875" style="1" customWidth="1"/>
    <col min="7133" max="7188" width="2.125" style="1" customWidth="1"/>
    <col min="7189" max="7385" width="9" style="1"/>
    <col min="7386" max="7386" width="2.125" style="1" customWidth="1"/>
    <col min="7387" max="7387" width="5.125" style="1" customWidth="1"/>
    <col min="7388" max="7388" width="40.875" style="1" customWidth="1"/>
    <col min="7389" max="7444" width="2.125" style="1" customWidth="1"/>
    <col min="7445" max="7641" width="9" style="1"/>
    <col min="7642" max="7642" width="2.125" style="1" customWidth="1"/>
    <col min="7643" max="7643" width="5.125" style="1" customWidth="1"/>
    <col min="7644" max="7644" width="40.875" style="1" customWidth="1"/>
    <col min="7645" max="7700" width="2.125" style="1" customWidth="1"/>
    <col min="7701" max="7897" width="9" style="1"/>
    <col min="7898" max="7898" width="2.125" style="1" customWidth="1"/>
    <col min="7899" max="7899" width="5.125" style="1" customWidth="1"/>
    <col min="7900" max="7900" width="40.875" style="1" customWidth="1"/>
    <col min="7901" max="7956" width="2.125" style="1" customWidth="1"/>
    <col min="7957" max="8153" width="9" style="1"/>
    <col min="8154" max="8154" width="2.125" style="1" customWidth="1"/>
    <col min="8155" max="8155" width="5.125" style="1" customWidth="1"/>
    <col min="8156" max="8156" width="40.875" style="1" customWidth="1"/>
    <col min="8157" max="8212" width="2.125" style="1" customWidth="1"/>
    <col min="8213" max="8409" width="9" style="1"/>
    <col min="8410" max="8410" width="2.125" style="1" customWidth="1"/>
    <col min="8411" max="8411" width="5.125" style="1" customWidth="1"/>
    <col min="8412" max="8412" width="40.875" style="1" customWidth="1"/>
    <col min="8413" max="8468" width="2.125" style="1" customWidth="1"/>
    <col min="8469" max="8665" width="9" style="1"/>
    <col min="8666" max="8666" width="2.125" style="1" customWidth="1"/>
    <col min="8667" max="8667" width="5.125" style="1" customWidth="1"/>
    <col min="8668" max="8668" width="40.875" style="1" customWidth="1"/>
    <col min="8669" max="8724" width="2.125" style="1" customWidth="1"/>
    <col min="8725" max="8921" width="9" style="1"/>
    <col min="8922" max="8922" width="2.125" style="1" customWidth="1"/>
    <col min="8923" max="8923" width="5.125" style="1" customWidth="1"/>
    <col min="8924" max="8924" width="40.875" style="1" customWidth="1"/>
    <col min="8925" max="8980" width="2.125" style="1" customWidth="1"/>
    <col min="8981" max="9177" width="9" style="1"/>
    <col min="9178" max="9178" width="2.125" style="1" customWidth="1"/>
    <col min="9179" max="9179" width="5.125" style="1" customWidth="1"/>
    <col min="9180" max="9180" width="40.875" style="1" customWidth="1"/>
    <col min="9181" max="9236" width="2.125" style="1" customWidth="1"/>
    <col min="9237" max="9433" width="9" style="1"/>
    <col min="9434" max="9434" width="2.125" style="1" customWidth="1"/>
    <col min="9435" max="9435" width="5.125" style="1" customWidth="1"/>
    <col min="9436" max="9436" width="40.875" style="1" customWidth="1"/>
    <col min="9437" max="9492" width="2.125" style="1" customWidth="1"/>
    <col min="9493" max="9689" width="9" style="1"/>
    <col min="9690" max="9690" width="2.125" style="1" customWidth="1"/>
    <col min="9691" max="9691" width="5.125" style="1" customWidth="1"/>
    <col min="9692" max="9692" width="40.875" style="1" customWidth="1"/>
    <col min="9693" max="9748" width="2.125" style="1" customWidth="1"/>
    <col min="9749" max="9945" width="9" style="1"/>
    <col min="9946" max="9946" width="2.125" style="1" customWidth="1"/>
    <col min="9947" max="9947" width="5.125" style="1" customWidth="1"/>
    <col min="9948" max="9948" width="40.875" style="1" customWidth="1"/>
    <col min="9949" max="10004" width="2.125" style="1" customWidth="1"/>
    <col min="10005" max="10201" width="9" style="1"/>
    <col min="10202" max="10202" width="2.125" style="1" customWidth="1"/>
    <col min="10203" max="10203" width="5.125" style="1" customWidth="1"/>
    <col min="10204" max="10204" width="40.875" style="1" customWidth="1"/>
    <col min="10205" max="10260" width="2.125" style="1" customWidth="1"/>
    <col min="10261" max="10457" width="9" style="1"/>
    <col min="10458" max="10458" width="2.125" style="1" customWidth="1"/>
    <col min="10459" max="10459" width="5.125" style="1" customWidth="1"/>
    <col min="10460" max="10460" width="40.875" style="1" customWidth="1"/>
    <col min="10461" max="10516" width="2.125" style="1" customWidth="1"/>
    <col min="10517" max="10713" width="9" style="1"/>
    <col min="10714" max="10714" width="2.125" style="1" customWidth="1"/>
    <col min="10715" max="10715" width="5.125" style="1" customWidth="1"/>
    <col min="10716" max="10716" width="40.875" style="1" customWidth="1"/>
    <col min="10717" max="10772" width="2.125" style="1" customWidth="1"/>
    <col min="10773" max="10969" width="9" style="1"/>
    <col min="10970" max="10970" width="2.125" style="1" customWidth="1"/>
    <col min="10971" max="10971" width="5.125" style="1" customWidth="1"/>
    <col min="10972" max="10972" width="40.875" style="1" customWidth="1"/>
    <col min="10973" max="11028" width="2.125" style="1" customWidth="1"/>
    <col min="11029" max="11225" width="9" style="1"/>
    <col min="11226" max="11226" width="2.125" style="1" customWidth="1"/>
    <col min="11227" max="11227" width="5.125" style="1" customWidth="1"/>
    <col min="11228" max="11228" width="40.875" style="1" customWidth="1"/>
    <col min="11229" max="11284" width="2.125" style="1" customWidth="1"/>
    <col min="11285" max="11481" width="9" style="1"/>
    <col min="11482" max="11482" width="2.125" style="1" customWidth="1"/>
    <col min="11483" max="11483" width="5.125" style="1" customWidth="1"/>
    <col min="11484" max="11484" width="40.875" style="1" customWidth="1"/>
    <col min="11485" max="11540" width="2.125" style="1" customWidth="1"/>
    <col min="11541" max="11737" width="9" style="1"/>
    <col min="11738" max="11738" width="2.125" style="1" customWidth="1"/>
    <col min="11739" max="11739" width="5.125" style="1" customWidth="1"/>
    <col min="11740" max="11740" width="40.875" style="1" customWidth="1"/>
    <col min="11741" max="11796" width="2.125" style="1" customWidth="1"/>
    <col min="11797" max="11993" width="9" style="1"/>
    <col min="11994" max="11994" width="2.125" style="1" customWidth="1"/>
    <col min="11995" max="11995" width="5.125" style="1" customWidth="1"/>
    <col min="11996" max="11996" width="40.875" style="1" customWidth="1"/>
    <col min="11997" max="12052" width="2.125" style="1" customWidth="1"/>
    <col min="12053" max="12249" width="9" style="1"/>
    <col min="12250" max="12250" width="2.125" style="1" customWidth="1"/>
    <col min="12251" max="12251" width="5.125" style="1" customWidth="1"/>
    <col min="12252" max="12252" width="40.875" style="1" customWidth="1"/>
    <col min="12253" max="12308" width="2.125" style="1" customWidth="1"/>
    <col min="12309" max="12505" width="9" style="1"/>
    <col min="12506" max="12506" width="2.125" style="1" customWidth="1"/>
    <col min="12507" max="12507" width="5.125" style="1" customWidth="1"/>
    <col min="12508" max="12508" width="40.875" style="1" customWidth="1"/>
    <col min="12509" max="12564" width="2.125" style="1" customWidth="1"/>
    <col min="12565" max="12761" width="9" style="1"/>
    <col min="12762" max="12762" width="2.125" style="1" customWidth="1"/>
    <col min="12763" max="12763" width="5.125" style="1" customWidth="1"/>
    <col min="12764" max="12764" width="40.875" style="1" customWidth="1"/>
    <col min="12765" max="12820" width="2.125" style="1" customWidth="1"/>
    <col min="12821" max="13017" width="9" style="1"/>
    <col min="13018" max="13018" width="2.125" style="1" customWidth="1"/>
    <col min="13019" max="13019" width="5.125" style="1" customWidth="1"/>
    <col min="13020" max="13020" width="40.875" style="1" customWidth="1"/>
    <col min="13021" max="13076" width="2.125" style="1" customWidth="1"/>
    <col min="13077" max="13273" width="9" style="1"/>
    <col min="13274" max="13274" width="2.125" style="1" customWidth="1"/>
    <col min="13275" max="13275" width="5.125" style="1" customWidth="1"/>
    <col min="13276" max="13276" width="40.875" style="1" customWidth="1"/>
    <col min="13277" max="13332" width="2.125" style="1" customWidth="1"/>
    <col min="13333" max="13529" width="9" style="1"/>
    <col min="13530" max="13530" width="2.125" style="1" customWidth="1"/>
    <col min="13531" max="13531" width="5.125" style="1" customWidth="1"/>
    <col min="13532" max="13532" width="40.875" style="1" customWidth="1"/>
    <col min="13533" max="13588" width="2.125" style="1" customWidth="1"/>
    <col min="13589" max="13785" width="9" style="1"/>
    <col min="13786" max="13786" width="2.125" style="1" customWidth="1"/>
    <col min="13787" max="13787" width="5.125" style="1" customWidth="1"/>
    <col min="13788" max="13788" width="40.875" style="1" customWidth="1"/>
    <col min="13789" max="13844" width="2.125" style="1" customWidth="1"/>
    <col min="13845" max="14041" width="9" style="1"/>
    <col min="14042" max="14042" width="2.125" style="1" customWidth="1"/>
    <col min="14043" max="14043" width="5.125" style="1" customWidth="1"/>
    <col min="14044" max="14044" width="40.875" style="1" customWidth="1"/>
    <col min="14045" max="14100" width="2.125" style="1" customWidth="1"/>
    <col min="14101" max="14297" width="9" style="1"/>
    <col min="14298" max="14298" width="2.125" style="1" customWidth="1"/>
    <col min="14299" max="14299" width="5.125" style="1" customWidth="1"/>
    <col min="14300" max="14300" width="40.875" style="1" customWidth="1"/>
    <col min="14301" max="14356" width="2.125" style="1" customWidth="1"/>
    <col min="14357" max="14553" width="9" style="1"/>
    <col min="14554" max="14554" width="2.125" style="1" customWidth="1"/>
    <col min="14555" max="14555" width="5.125" style="1" customWidth="1"/>
    <col min="14556" max="14556" width="40.875" style="1" customWidth="1"/>
    <col min="14557" max="14612" width="2.125" style="1" customWidth="1"/>
    <col min="14613" max="14809" width="9" style="1"/>
    <col min="14810" max="14810" width="2.125" style="1" customWidth="1"/>
    <col min="14811" max="14811" width="5.125" style="1" customWidth="1"/>
    <col min="14812" max="14812" width="40.875" style="1" customWidth="1"/>
    <col min="14813" max="14868" width="2.125" style="1" customWidth="1"/>
    <col min="14869" max="15065" width="9" style="1"/>
    <col min="15066" max="15066" width="2.125" style="1" customWidth="1"/>
    <col min="15067" max="15067" width="5.125" style="1" customWidth="1"/>
    <col min="15068" max="15068" width="40.875" style="1" customWidth="1"/>
    <col min="15069" max="15124" width="2.125" style="1" customWidth="1"/>
    <col min="15125" max="15321" width="9" style="1"/>
    <col min="15322" max="15322" width="2.125" style="1" customWidth="1"/>
    <col min="15323" max="15323" width="5.125" style="1" customWidth="1"/>
    <col min="15324" max="15324" width="40.875" style="1" customWidth="1"/>
    <col min="15325" max="15380" width="2.125" style="1" customWidth="1"/>
    <col min="15381" max="15577" width="9" style="1"/>
    <col min="15578" max="15578" width="2.125" style="1" customWidth="1"/>
    <col min="15579" max="15579" width="5.125" style="1" customWidth="1"/>
    <col min="15580" max="15580" width="40.875" style="1" customWidth="1"/>
    <col min="15581" max="15636" width="2.125" style="1" customWidth="1"/>
    <col min="15637" max="15833" width="9" style="1"/>
    <col min="15834" max="15834" width="2.125" style="1" customWidth="1"/>
    <col min="15835" max="15835" width="5.125" style="1" customWidth="1"/>
    <col min="15836" max="15836" width="40.875" style="1" customWidth="1"/>
    <col min="15837" max="15892" width="2.125" style="1" customWidth="1"/>
    <col min="15893" max="16089" width="9" style="1"/>
    <col min="16090" max="16090" width="2.125" style="1" customWidth="1"/>
    <col min="16091" max="16091" width="5.125" style="1" customWidth="1"/>
    <col min="16092" max="16092" width="40.875" style="1" customWidth="1"/>
    <col min="16093" max="16148" width="2.125" style="1" customWidth="1"/>
    <col min="16149" max="16384" width="9" style="1"/>
  </cols>
  <sheetData>
    <row r="1" spans="1:25" ht="30" customHeight="1" x14ac:dyDescent="0.15">
      <c r="A1" s="120" t="str">
        <f>P市町村名</f>
        <v>さぬき市</v>
      </c>
      <c r="B1" s="4"/>
      <c r="C1" s="5" t="str">
        <f>P対象年度 &amp; " " &amp; P市町村名 &amp; P業種 &amp; " 入札参加申請書"</f>
        <v>平成31・32年度 さぬき市物品製造（購入）・役務の提供等 入札参加申請書</v>
      </c>
      <c r="D1" s="5"/>
      <c r="E1" s="2"/>
      <c r="V1" s="179">
        <v>43412</v>
      </c>
      <c r="W1" s="179"/>
      <c r="X1" s="30"/>
      <c r="Y1" s="30"/>
    </row>
    <row r="2" spans="1:25" ht="15" customHeight="1" x14ac:dyDescent="0.15">
      <c r="A2" s="120" t="str">
        <f>P業種区分</f>
        <v>物品</v>
      </c>
      <c r="B2" s="4"/>
      <c r="C2" s="31"/>
      <c r="D2" s="31"/>
      <c r="E2" s="31"/>
      <c r="F2" s="31"/>
      <c r="G2" s="31"/>
      <c r="H2" s="31"/>
      <c r="Y2" s="32"/>
    </row>
    <row r="3" spans="1:25" ht="15" customHeight="1" x14ac:dyDescent="0.15">
      <c r="A3" s="121" t="str">
        <f>Pver</f>
        <v>2019.01</v>
      </c>
      <c r="B3" s="3"/>
      <c r="C3" s="163" t="str">
        <f>P対象年度 &amp; " " &amp; P市町村名 &amp; " " &amp; P業種 &amp; "の申請に必要な項目を入力してください。"</f>
        <v>平成31・32年度 さぬき市 物品製造（購入）・役務の提供等の申請に必要な項目を入力してください。</v>
      </c>
      <c r="D3" s="163"/>
      <c r="E3" s="163"/>
      <c r="F3" s="163"/>
      <c r="G3" s="163"/>
      <c r="H3" s="163"/>
      <c r="I3" s="163"/>
      <c r="J3" s="163"/>
      <c r="K3" s="163"/>
      <c r="L3" s="163"/>
      <c r="M3" s="163"/>
      <c r="N3" s="163"/>
      <c r="O3" s="163"/>
      <c r="P3" s="163"/>
      <c r="Q3" s="163"/>
      <c r="R3" s="163"/>
      <c r="S3" s="163"/>
      <c r="T3" s="163"/>
      <c r="U3" s="163"/>
      <c r="V3" s="163"/>
      <c r="W3" s="163"/>
      <c r="X3" s="163"/>
    </row>
    <row r="4" spans="1:25" ht="15" customHeight="1" x14ac:dyDescent="0.15">
      <c r="A4" s="121"/>
      <c r="B4" s="3"/>
      <c r="C4" s="164" t="s">
        <v>16</v>
      </c>
      <c r="D4" s="164"/>
      <c r="E4" s="164"/>
      <c r="F4" s="164"/>
      <c r="G4" s="164"/>
      <c r="H4" s="164"/>
      <c r="I4" s="164"/>
      <c r="J4" s="164"/>
      <c r="K4" s="164"/>
      <c r="L4" s="164"/>
      <c r="M4" s="164"/>
      <c r="N4" s="164"/>
      <c r="O4" s="164"/>
      <c r="P4" s="164"/>
      <c r="Q4" s="164"/>
      <c r="R4" s="164"/>
      <c r="S4" s="164"/>
      <c r="T4" s="164"/>
      <c r="U4" s="164"/>
      <c r="V4" s="164"/>
      <c r="W4" s="164"/>
      <c r="X4" s="164"/>
    </row>
    <row r="5" spans="1:25" ht="15" customHeight="1" x14ac:dyDescent="0.15">
      <c r="A5" s="121"/>
      <c r="B5" s="3"/>
      <c r="C5" s="164" t="s">
        <v>17</v>
      </c>
      <c r="D5" s="164"/>
      <c r="E5" s="164"/>
      <c r="F5" s="164"/>
      <c r="G5" s="164"/>
      <c r="H5" s="164"/>
      <c r="I5" s="164"/>
      <c r="J5" s="164"/>
      <c r="K5" s="164"/>
      <c r="L5" s="164"/>
      <c r="M5" s="164"/>
      <c r="N5" s="164"/>
      <c r="O5" s="164"/>
      <c r="P5" s="164"/>
      <c r="Q5" s="164"/>
      <c r="R5" s="164"/>
      <c r="S5" s="164"/>
      <c r="T5" s="164"/>
      <c r="U5" s="164"/>
      <c r="V5" s="164"/>
      <c r="W5" s="164"/>
      <c r="X5" s="164"/>
    </row>
    <row r="6" spans="1:25" ht="15" customHeight="1" x14ac:dyDescent="0.15">
      <c r="A6" s="121"/>
      <c r="B6" s="3"/>
      <c r="C6" s="164" t="s">
        <v>18</v>
      </c>
      <c r="D6" s="164"/>
      <c r="E6" s="164"/>
      <c r="F6" s="164"/>
      <c r="G6" s="164"/>
      <c r="H6" s="164"/>
      <c r="I6" s="164"/>
      <c r="J6" s="164"/>
      <c r="K6" s="164"/>
      <c r="L6" s="164"/>
      <c r="M6" s="164"/>
      <c r="N6" s="164"/>
      <c r="O6" s="164"/>
      <c r="P6" s="164"/>
      <c r="Q6" s="164"/>
      <c r="R6" s="164"/>
      <c r="S6" s="164"/>
      <c r="T6" s="164"/>
      <c r="U6" s="164"/>
      <c r="V6" s="164"/>
      <c r="W6" s="164"/>
      <c r="X6" s="164"/>
    </row>
    <row r="7" spans="1:25" ht="15" customHeight="1" x14ac:dyDescent="0.15">
      <c r="A7" s="121"/>
      <c r="B7" s="3"/>
      <c r="E7" s="2"/>
    </row>
    <row r="8" spans="1:25" ht="20.100000000000001" customHeight="1" x14ac:dyDescent="0.15">
      <c r="A8" s="121"/>
      <c r="B8" s="3"/>
      <c r="C8" s="155" t="s">
        <v>27</v>
      </c>
      <c r="D8" s="156"/>
      <c r="E8" s="156"/>
      <c r="F8" s="156"/>
      <c r="G8" s="156"/>
      <c r="H8" s="157"/>
    </row>
    <row r="9" spans="1:25" ht="8.1" customHeight="1" x14ac:dyDescent="0.15">
      <c r="A9" s="121"/>
      <c r="B9" s="3"/>
      <c r="C9" s="6"/>
      <c r="D9" s="7"/>
      <c r="E9" s="187"/>
      <c r="F9" s="187"/>
      <c r="G9" s="187"/>
      <c r="H9" s="187"/>
      <c r="I9" s="8"/>
      <c r="J9" s="8"/>
      <c r="K9" s="8"/>
      <c r="L9" s="8"/>
      <c r="M9" s="8"/>
      <c r="N9" s="8"/>
      <c r="O9" s="8"/>
      <c r="P9" s="8"/>
      <c r="Q9" s="8"/>
      <c r="R9" s="8"/>
      <c r="S9" s="8"/>
      <c r="T9" s="8"/>
      <c r="U9" s="8"/>
      <c r="V9" s="8"/>
      <c r="W9" s="8"/>
      <c r="X9" s="9"/>
    </row>
    <row r="10" spans="1:25" ht="20.100000000000001" customHeight="1" x14ac:dyDescent="0.15">
      <c r="A10" s="121">
        <f>IF(ISBLANK(I10), 1, 0)</f>
        <v>1</v>
      </c>
      <c r="B10" s="3"/>
      <c r="C10" s="10"/>
      <c r="D10" s="11">
        <v>1</v>
      </c>
      <c r="E10" s="152" t="s">
        <v>19</v>
      </c>
      <c r="F10" s="152"/>
      <c r="G10" s="152"/>
      <c r="H10" s="152"/>
      <c r="I10" s="171"/>
      <c r="J10" s="171"/>
      <c r="K10" s="171"/>
      <c r="L10" s="171"/>
      <c r="M10" s="171"/>
      <c r="N10" s="148"/>
      <c r="O10" s="148"/>
      <c r="P10" s="148"/>
      <c r="Q10" s="148"/>
      <c r="R10" s="148"/>
      <c r="S10" s="148"/>
      <c r="T10" s="148"/>
      <c r="U10" s="148"/>
      <c r="V10" s="148"/>
      <c r="W10" s="148"/>
      <c r="X10" s="12"/>
    </row>
    <row r="11" spans="1:25" ht="20.100000000000001" customHeight="1" x14ac:dyDescent="0.15">
      <c r="A11" s="121"/>
      <c r="B11" s="3"/>
      <c r="C11" s="10"/>
      <c r="D11" s="11"/>
      <c r="E11" s="152"/>
      <c r="F11" s="152"/>
      <c r="G11" s="152"/>
      <c r="H11" s="152"/>
      <c r="I11" s="33" t="s">
        <v>25</v>
      </c>
      <c r="J11" s="141" t="s">
        <v>186</v>
      </c>
      <c r="K11" s="141"/>
      <c r="L11" s="141"/>
      <c r="M11" s="141"/>
      <c r="N11" s="141"/>
      <c r="O11" s="141"/>
      <c r="P11" s="141"/>
      <c r="Q11" s="141"/>
      <c r="R11" s="141"/>
      <c r="S11" s="141"/>
      <c r="T11" s="141"/>
      <c r="U11" s="141"/>
      <c r="V11" s="141"/>
      <c r="W11" s="141"/>
      <c r="X11" s="12"/>
    </row>
    <row r="12" spans="1:25" ht="20.100000000000001" customHeight="1" x14ac:dyDescent="0.15">
      <c r="A12" s="121">
        <f>IF(AND($I12&lt;&gt;"個人", $I12&lt;&gt;"法人"), 102, 0)</f>
        <v>102</v>
      </c>
      <c r="B12" s="3"/>
      <c r="C12" s="10"/>
      <c r="D12" s="11">
        <v>2</v>
      </c>
      <c r="E12" s="152" t="s">
        <v>20</v>
      </c>
      <c r="F12" s="152"/>
      <c r="G12" s="152"/>
      <c r="H12" s="152"/>
      <c r="I12" s="190"/>
      <c r="J12" s="190"/>
      <c r="K12" s="190"/>
      <c r="L12" s="190"/>
      <c r="M12" s="190"/>
      <c r="N12" s="148"/>
      <c r="O12" s="148"/>
      <c r="P12" s="148"/>
      <c r="Q12" s="148"/>
      <c r="R12" s="148"/>
      <c r="S12" s="148"/>
      <c r="T12" s="148"/>
      <c r="U12" s="148"/>
      <c r="V12" s="148"/>
      <c r="W12" s="148"/>
      <c r="X12" s="12"/>
    </row>
    <row r="13" spans="1:25" ht="20.100000000000001" customHeight="1" x14ac:dyDescent="0.15">
      <c r="A13" s="121"/>
      <c r="B13" s="3"/>
      <c r="C13" s="10"/>
      <c r="D13" s="11"/>
      <c r="E13" s="152"/>
      <c r="F13" s="152"/>
      <c r="G13" s="152"/>
      <c r="H13" s="152"/>
      <c r="I13" s="33" t="s">
        <v>25</v>
      </c>
      <c r="J13" s="141" t="s">
        <v>24</v>
      </c>
      <c r="K13" s="141"/>
      <c r="L13" s="141"/>
      <c r="M13" s="141"/>
      <c r="N13" s="141"/>
      <c r="O13" s="141"/>
      <c r="P13" s="141"/>
      <c r="Q13" s="141"/>
      <c r="R13" s="141"/>
      <c r="S13" s="141"/>
      <c r="T13" s="141"/>
      <c r="U13" s="141"/>
      <c r="V13" s="141"/>
      <c r="W13" s="141"/>
      <c r="X13" s="12"/>
    </row>
    <row r="14" spans="1:25" ht="20.100000000000001" customHeight="1" x14ac:dyDescent="0.15">
      <c r="A14" s="121">
        <f>IF(AND($I14&lt;&gt;"無", $I14&lt;&gt;"有"), 102, 0)</f>
        <v>102</v>
      </c>
      <c r="B14" s="3"/>
      <c r="C14" s="10"/>
      <c r="D14" s="11">
        <v>3</v>
      </c>
      <c r="E14" s="152" t="s">
        <v>21</v>
      </c>
      <c r="F14" s="152"/>
      <c r="G14" s="152"/>
      <c r="H14" s="152"/>
      <c r="I14" s="190"/>
      <c r="J14" s="190"/>
      <c r="K14" s="190"/>
      <c r="L14" s="190"/>
      <c r="M14" s="190"/>
      <c r="N14" s="148"/>
      <c r="O14" s="148"/>
      <c r="P14" s="148"/>
      <c r="Q14" s="148"/>
      <c r="R14" s="148"/>
      <c r="S14" s="148"/>
      <c r="T14" s="148"/>
      <c r="U14" s="148"/>
      <c r="V14" s="148"/>
      <c r="W14" s="148"/>
      <c r="X14" s="12"/>
    </row>
    <row r="15" spans="1:25" ht="20.100000000000001" customHeight="1" x14ac:dyDescent="0.15">
      <c r="A15" s="121"/>
      <c r="B15" s="3"/>
      <c r="C15" s="10"/>
      <c r="D15" s="11"/>
      <c r="E15" s="152"/>
      <c r="F15" s="152"/>
      <c r="G15" s="152"/>
      <c r="H15" s="152"/>
      <c r="I15" s="33" t="s">
        <v>26</v>
      </c>
      <c r="J15" s="141" t="s">
        <v>29</v>
      </c>
      <c r="K15" s="141"/>
      <c r="L15" s="141"/>
      <c r="M15" s="141"/>
      <c r="N15" s="141"/>
      <c r="O15" s="141"/>
      <c r="P15" s="141"/>
      <c r="Q15" s="141"/>
      <c r="R15" s="141"/>
      <c r="S15" s="141"/>
      <c r="T15" s="141"/>
      <c r="U15" s="141"/>
      <c r="V15" s="141"/>
      <c r="W15" s="141"/>
      <c r="X15" s="12"/>
    </row>
    <row r="16" spans="1:25" ht="20.100000000000001" customHeight="1" x14ac:dyDescent="0.15">
      <c r="A16" s="121">
        <f>IF(AND($I16&lt;&gt;"無", $I16&lt;&gt;"有"), 102, 0)</f>
        <v>102</v>
      </c>
      <c r="B16" s="3"/>
      <c r="C16" s="10"/>
      <c r="D16" s="11">
        <v>4</v>
      </c>
      <c r="E16" s="152" t="s">
        <v>22</v>
      </c>
      <c r="F16" s="152"/>
      <c r="G16" s="152"/>
      <c r="H16" s="152"/>
      <c r="I16" s="190"/>
      <c r="J16" s="190"/>
      <c r="K16" s="190"/>
      <c r="L16" s="190"/>
      <c r="M16" s="190"/>
      <c r="N16" s="148"/>
      <c r="O16" s="148"/>
      <c r="P16" s="148"/>
      <c r="Q16" s="148"/>
      <c r="R16" s="148"/>
      <c r="S16" s="148"/>
      <c r="T16" s="148"/>
      <c r="U16" s="148"/>
      <c r="V16" s="148"/>
      <c r="W16" s="148"/>
      <c r="X16" s="12"/>
    </row>
    <row r="17" spans="1:24" ht="20.100000000000001" customHeight="1" x14ac:dyDescent="0.15">
      <c r="A17" s="121"/>
      <c r="B17" s="3"/>
      <c r="C17" s="13"/>
      <c r="D17" s="27"/>
      <c r="E17" s="152"/>
      <c r="F17" s="152"/>
      <c r="G17" s="152"/>
      <c r="H17" s="152"/>
      <c r="I17" s="33" t="s">
        <v>26</v>
      </c>
      <c r="J17" s="141" t="s">
        <v>41</v>
      </c>
      <c r="K17" s="141"/>
      <c r="L17" s="141"/>
      <c r="M17" s="141"/>
      <c r="N17" s="141"/>
      <c r="O17" s="141"/>
      <c r="P17" s="141"/>
      <c r="Q17" s="141"/>
      <c r="R17" s="141"/>
      <c r="S17" s="141"/>
      <c r="T17" s="141"/>
      <c r="U17" s="141"/>
      <c r="V17" s="141"/>
      <c r="W17" s="141"/>
      <c r="X17" s="12"/>
    </row>
    <row r="18" spans="1:24" ht="5.0999999999999996" customHeight="1" x14ac:dyDescent="0.15">
      <c r="A18" s="121"/>
      <c r="B18" s="3"/>
      <c r="C18" s="14"/>
      <c r="D18" s="15"/>
      <c r="E18" s="188"/>
      <c r="F18" s="188"/>
      <c r="G18" s="188"/>
      <c r="H18" s="188"/>
      <c r="I18" s="15"/>
      <c r="J18" s="15"/>
      <c r="K18" s="15"/>
      <c r="L18" s="15"/>
      <c r="M18" s="15"/>
      <c r="N18" s="15"/>
      <c r="O18" s="15"/>
      <c r="P18" s="15"/>
      <c r="Q18" s="15"/>
      <c r="R18" s="15"/>
      <c r="S18" s="15"/>
      <c r="T18" s="15"/>
      <c r="U18" s="15"/>
      <c r="V18" s="15"/>
      <c r="W18" s="15"/>
      <c r="X18" s="16"/>
    </row>
    <row r="19" spans="1:24" ht="20.100000000000001" customHeight="1" x14ac:dyDescent="0.15">
      <c r="A19" s="121"/>
      <c r="B19" s="3"/>
      <c r="E19" s="2"/>
    </row>
    <row r="20" spans="1:24" ht="20.100000000000001" customHeight="1" x14ac:dyDescent="0.15">
      <c r="A20" s="121"/>
      <c r="B20" s="3"/>
      <c r="C20" s="155" t="s">
        <v>23</v>
      </c>
      <c r="D20" s="156"/>
      <c r="E20" s="156"/>
      <c r="F20" s="156"/>
      <c r="G20" s="156"/>
      <c r="H20" s="157"/>
    </row>
    <row r="21" spans="1:24" ht="8.1" customHeight="1" x14ac:dyDescent="0.15">
      <c r="A21" s="121"/>
      <c r="B21" s="3"/>
      <c r="C21" s="6"/>
      <c r="D21" s="7"/>
      <c r="E21" s="187"/>
      <c r="F21" s="187"/>
      <c r="G21" s="187"/>
      <c r="H21" s="187"/>
      <c r="I21" s="8"/>
      <c r="J21" s="8"/>
      <c r="K21" s="8"/>
      <c r="L21" s="8"/>
      <c r="M21" s="8"/>
      <c r="N21" s="8"/>
      <c r="O21" s="8"/>
      <c r="P21" s="8"/>
      <c r="Q21" s="8"/>
      <c r="R21" s="8"/>
      <c r="S21" s="8"/>
      <c r="T21" s="8"/>
      <c r="U21" s="8"/>
      <c r="V21" s="8"/>
      <c r="W21" s="8"/>
      <c r="X21" s="9"/>
    </row>
    <row r="22" spans="1:24" ht="20.100000000000001" customHeight="1" x14ac:dyDescent="0.15">
      <c r="A22" s="121">
        <f>IF(AND($I22&lt;&gt;"市内", $I22&lt;&gt;"県内", $I22&lt;&gt;"県外"), 102, 0)</f>
        <v>102</v>
      </c>
      <c r="B22" s="3"/>
      <c r="C22" s="10"/>
      <c r="D22" s="11">
        <v>1</v>
      </c>
      <c r="E22" s="142" t="s">
        <v>0</v>
      </c>
      <c r="F22" s="142"/>
      <c r="G22" s="142"/>
      <c r="H22" s="142"/>
      <c r="I22" s="190"/>
      <c r="J22" s="190"/>
      <c r="K22" s="190"/>
      <c r="L22" s="190"/>
      <c r="M22" s="190"/>
      <c r="N22" s="148"/>
      <c r="O22" s="148"/>
      <c r="P22" s="148"/>
      <c r="Q22" s="148"/>
      <c r="R22" s="148"/>
      <c r="S22" s="148"/>
      <c r="T22" s="148"/>
      <c r="U22" s="148"/>
      <c r="V22" s="148"/>
      <c r="W22" s="148"/>
      <c r="X22" s="12"/>
    </row>
    <row r="23" spans="1:24" ht="20.100000000000001" customHeight="1" x14ac:dyDescent="0.15">
      <c r="A23" s="121"/>
      <c r="B23" s="3"/>
      <c r="C23" s="10"/>
      <c r="D23" s="11"/>
      <c r="E23" s="152"/>
      <c r="F23" s="152"/>
      <c r="G23" s="152"/>
      <c r="H23" s="152"/>
      <c r="I23" s="33" t="s">
        <v>25</v>
      </c>
      <c r="J23" s="141" t="s">
        <v>24</v>
      </c>
      <c r="K23" s="141"/>
      <c r="L23" s="141"/>
      <c r="M23" s="141"/>
      <c r="N23" s="141"/>
      <c r="O23" s="141"/>
      <c r="P23" s="141"/>
      <c r="Q23" s="141"/>
      <c r="R23" s="141"/>
      <c r="S23" s="141"/>
      <c r="T23" s="141"/>
      <c r="U23" s="141"/>
      <c r="V23" s="141"/>
      <c r="W23" s="141"/>
      <c r="X23" s="12"/>
    </row>
    <row r="24" spans="1:24" ht="20.100000000000001" customHeight="1" x14ac:dyDescent="0.15">
      <c r="A24" s="121">
        <f>IF(ISBLANK(I24), 1, 0)</f>
        <v>1</v>
      </c>
      <c r="B24" s="3"/>
      <c r="C24" s="10"/>
      <c r="D24" s="11">
        <v>2</v>
      </c>
      <c r="E24" s="142" t="s">
        <v>1</v>
      </c>
      <c r="F24" s="142"/>
      <c r="G24" s="142"/>
      <c r="H24" s="142"/>
      <c r="I24" s="180"/>
      <c r="J24" s="180"/>
      <c r="K24" s="180"/>
      <c r="L24" s="180"/>
      <c r="M24" s="180"/>
      <c r="N24" s="148"/>
      <c r="O24" s="148"/>
      <c r="P24" s="148"/>
      <c r="Q24" s="148"/>
      <c r="R24" s="148"/>
      <c r="S24" s="148"/>
      <c r="T24" s="148"/>
      <c r="U24" s="148"/>
      <c r="V24" s="148"/>
      <c r="W24" s="148"/>
      <c r="X24" s="12"/>
    </row>
    <row r="25" spans="1:24" ht="20.100000000000001" customHeight="1" x14ac:dyDescent="0.15">
      <c r="A25" s="121"/>
      <c r="B25" s="3"/>
      <c r="C25" s="10"/>
      <c r="D25" s="11"/>
      <c r="E25" s="152"/>
      <c r="F25" s="152"/>
      <c r="G25" s="152"/>
      <c r="H25" s="152"/>
      <c r="I25" s="33" t="s">
        <v>26</v>
      </c>
      <c r="J25" s="141" t="s">
        <v>187</v>
      </c>
      <c r="K25" s="141"/>
      <c r="L25" s="141"/>
      <c r="M25" s="141"/>
      <c r="N25" s="141"/>
      <c r="O25" s="141"/>
      <c r="P25" s="141"/>
      <c r="Q25" s="141"/>
      <c r="R25" s="141"/>
      <c r="S25" s="141"/>
      <c r="T25" s="141"/>
      <c r="U25" s="141"/>
      <c r="V25" s="141"/>
      <c r="W25" s="141"/>
      <c r="X25" s="12"/>
    </row>
    <row r="26" spans="1:24" ht="20.100000000000001" customHeight="1" x14ac:dyDescent="0.15">
      <c r="A26" s="121">
        <f>IF(AND(I26&lt;&gt;"", OR(ISERROR(FIND("@"&amp;LEFT(I26,3)&amp;"@",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ISERROR(FIND("@"&amp;LEFT(I26,4)&amp;"@","@神奈川県@和歌山県@鹿児島県@"))=FALSE))=FALSE, 1001,0)</f>
        <v>1001</v>
      </c>
      <c r="B26" s="3"/>
      <c r="C26" s="10"/>
      <c r="D26" s="11">
        <v>3</v>
      </c>
      <c r="E26" s="142" t="s">
        <v>2</v>
      </c>
      <c r="F26" s="142"/>
      <c r="G26" s="142"/>
      <c r="H26" s="142"/>
      <c r="I26" s="191"/>
      <c r="J26" s="191"/>
      <c r="K26" s="191"/>
      <c r="L26" s="191"/>
      <c r="M26" s="191"/>
      <c r="N26" s="191"/>
      <c r="O26" s="191"/>
      <c r="P26" s="191"/>
      <c r="Q26" s="191"/>
      <c r="R26" s="191"/>
      <c r="S26" s="191"/>
      <c r="T26" s="191"/>
      <c r="U26" s="191"/>
      <c r="V26" s="191"/>
      <c r="W26" s="191"/>
      <c r="X26" s="12"/>
    </row>
    <row r="27" spans="1:24" ht="20.100000000000001" customHeight="1" x14ac:dyDescent="0.15">
      <c r="A27" s="121"/>
      <c r="B27" s="3"/>
      <c r="C27" s="10"/>
      <c r="D27" s="11"/>
      <c r="E27" s="152"/>
      <c r="F27" s="152"/>
      <c r="G27" s="152"/>
      <c r="H27" s="152"/>
      <c r="I27" s="35" t="s">
        <v>25</v>
      </c>
      <c r="J27" s="141" t="s">
        <v>164</v>
      </c>
      <c r="K27" s="141"/>
      <c r="L27" s="141"/>
      <c r="M27" s="141"/>
      <c r="N27" s="141"/>
      <c r="O27" s="141"/>
      <c r="P27" s="141"/>
      <c r="Q27" s="141"/>
      <c r="R27" s="141"/>
      <c r="S27" s="141"/>
      <c r="T27" s="141"/>
      <c r="U27" s="141"/>
      <c r="V27" s="141"/>
      <c r="W27" s="141"/>
      <c r="X27" s="12"/>
    </row>
    <row r="28" spans="1:24" ht="20.100000000000001" customHeight="1" x14ac:dyDescent="0.15">
      <c r="A28" s="121">
        <f>IF(ISBLANK(I28), 1, 0)</f>
        <v>1</v>
      </c>
      <c r="B28" s="3"/>
      <c r="C28" s="10"/>
      <c r="D28" s="11">
        <v>4</v>
      </c>
      <c r="E28" s="142" t="s">
        <v>3</v>
      </c>
      <c r="F28" s="142"/>
      <c r="G28" s="142"/>
      <c r="H28" s="142"/>
      <c r="I28" s="150"/>
      <c r="J28" s="150"/>
      <c r="K28" s="150"/>
      <c r="L28" s="150"/>
      <c r="M28" s="150"/>
      <c r="N28" s="150"/>
      <c r="O28" s="150"/>
      <c r="P28" s="150"/>
      <c r="Q28" s="150"/>
      <c r="R28" s="150"/>
      <c r="S28" s="150"/>
      <c r="T28" s="150"/>
      <c r="U28" s="150"/>
      <c r="V28" s="150"/>
      <c r="W28" s="150"/>
      <c r="X28" s="12"/>
    </row>
    <row r="29" spans="1:24" ht="20.100000000000001" customHeight="1" x14ac:dyDescent="0.15">
      <c r="A29" s="121"/>
      <c r="B29" s="3"/>
      <c r="C29" s="13"/>
      <c r="D29" s="27"/>
      <c r="E29" s="152"/>
      <c r="F29" s="152"/>
      <c r="G29" s="152"/>
      <c r="H29" s="152"/>
      <c r="I29" s="33" t="s">
        <v>26</v>
      </c>
      <c r="J29" s="141" t="s">
        <v>163</v>
      </c>
      <c r="K29" s="141"/>
      <c r="L29" s="141"/>
      <c r="M29" s="141"/>
      <c r="N29" s="141"/>
      <c r="O29" s="141"/>
      <c r="P29" s="141"/>
      <c r="Q29" s="141"/>
      <c r="R29" s="141"/>
      <c r="S29" s="141"/>
      <c r="T29" s="141"/>
      <c r="U29" s="141"/>
      <c r="V29" s="141"/>
      <c r="W29" s="141"/>
      <c r="X29" s="12"/>
    </row>
    <row r="30" spans="1:24" ht="20.100000000000001" customHeight="1" x14ac:dyDescent="0.15">
      <c r="A30" s="121">
        <f>IF(ISBLANK(I30), 1, 0)</f>
        <v>1</v>
      </c>
      <c r="B30" s="3"/>
      <c r="C30" s="10"/>
      <c r="D30" s="11">
        <v>5</v>
      </c>
      <c r="E30" s="142" t="s">
        <v>4</v>
      </c>
      <c r="F30" s="142"/>
      <c r="G30" s="142"/>
      <c r="H30" s="142"/>
      <c r="I30" s="150"/>
      <c r="J30" s="150"/>
      <c r="K30" s="150"/>
      <c r="L30" s="150"/>
      <c r="M30" s="150"/>
      <c r="N30" s="150"/>
      <c r="O30" s="150"/>
      <c r="P30" s="150"/>
      <c r="Q30" s="150"/>
      <c r="R30" s="150"/>
      <c r="S30" s="150"/>
      <c r="T30" s="150"/>
      <c r="U30" s="150"/>
      <c r="V30" s="150"/>
      <c r="W30" s="150"/>
      <c r="X30" s="12"/>
    </row>
    <row r="31" spans="1:24" ht="39.950000000000003" customHeight="1" x14ac:dyDescent="0.15">
      <c r="A31" s="121"/>
      <c r="B31" s="3"/>
      <c r="C31" s="13"/>
      <c r="D31" s="27"/>
      <c r="E31" s="152"/>
      <c r="F31" s="152"/>
      <c r="G31" s="152"/>
      <c r="H31" s="152"/>
      <c r="I31" s="34" t="s">
        <v>26</v>
      </c>
      <c r="J31" s="140" t="s">
        <v>198</v>
      </c>
      <c r="K31" s="140"/>
      <c r="L31" s="140"/>
      <c r="M31" s="140"/>
      <c r="N31" s="140"/>
      <c r="O31" s="140"/>
      <c r="P31" s="140"/>
      <c r="Q31" s="140"/>
      <c r="R31" s="140"/>
      <c r="S31" s="140"/>
      <c r="T31" s="140"/>
      <c r="U31" s="140"/>
      <c r="V31" s="140"/>
      <c r="W31" s="140"/>
      <c r="X31" s="17"/>
    </row>
    <row r="32" spans="1:24" ht="20.100000000000001" customHeight="1" x14ac:dyDescent="0.15">
      <c r="A32" s="121">
        <f>IF(ISBLANK(I32), 1, 0)</f>
        <v>1</v>
      </c>
      <c r="B32" s="3"/>
      <c r="C32" s="10"/>
      <c r="D32" s="11">
        <v>6</v>
      </c>
      <c r="E32" s="142" t="s">
        <v>177</v>
      </c>
      <c r="F32" s="142"/>
      <c r="G32" s="142"/>
      <c r="H32" s="142"/>
      <c r="I32" s="150"/>
      <c r="J32" s="150"/>
      <c r="K32" s="150"/>
      <c r="L32" s="150"/>
      <c r="M32" s="150"/>
      <c r="N32" s="150"/>
      <c r="O32" s="150"/>
      <c r="P32" s="150"/>
      <c r="Q32" s="150"/>
      <c r="R32" s="150"/>
      <c r="S32" s="150"/>
      <c r="T32" s="150"/>
      <c r="U32" s="150"/>
      <c r="V32" s="150"/>
      <c r="W32" s="150"/>
      <c r="X32" s="12"/>
    </row>
    <row r="33" spans="1:24" ht="20.100000000000001" customHeight="1" x14ac:dyDescent="0.15">
      <c r="A33" s="121"/>
      <c r="B33" s="3"/>
      <c r="C33" s="13"/>
      <c r="D33" s="27"/>
      <c r="E33" s="152"/>
      <c r="F33" s="152"/>
      <c r="G33" s="152"/>
      <c r="H33" s="152"/>
      <c r="I33" s="33" t="s">
        <v>26</v>
      </c>
      <c r="J33" s="141" t="s">
        <v>165</v>
      </c>
      <c r="K33" s="141"/>
      <c r="L33" s="141"/>
      <c r="M33" s="141"/>
      <c r="N33" s="141"/>
      <c r="O33" s="141"/>
      <c r="P33" s="141"/>
      <c r="Q33" s="141"/>
      <c r="R33" s="141"/>
      <c r="S33" s="141"/>
      <c r="T33" s="141"/>
      <c r="U33" s="141"/>
      <c r="V33" s="141"/>
      <c r="W33" s="141"/>
      <c r="X33" s="18"/>
    </row>
    <row r="34" spans="1:24" ht="20.100000000000001" customHeight="1" x14ac:dyDescent="0.15">
      <c r="A34" s="121"/>
      <c r="B34" s="3"/>
      <c r="C34" s="10"/>
      <c r="D34" s="11">
        <v>7</v>
      </c>
      <c r="E34" s="142" t="s">
        <v>5</v>
      </c>
      <c r="F34" s="142"/>
      <c r="G34" s="142"/>
      <c r="H34" s="142"/>
      <c r="I34" s="150"/>
      <c r="J34" s="150"/>
      <c r="K34" s="150"/>
      <c r="L34" s="150"/>
      <c r="M34" s="150"/>
      <c r="N34" s="150"/>
      <c r="O34" s="150"/>
      <c r="P34" s="150"/>
      <c r="Q34" s="150"/>
      <c r="R34" s="150"/>
      <c r="S34" s="150"/>
      <c r="T34" s="150"/>
      <c r="U34" s="150"/>
      <c r="V34" s="150"/>
      <c r="W34" s="150"/>
      <c r="X34" s="12"/>
    </row>
    <row r="35" spans="1:24" ht="20.100000000000001" customHeight="1" x14ac:dyDescent="0.15">
      <c r="A35" s="121"/>
      <c r="B35" s="3"/>
      <c r="C35" s="13"/>
      <c r="D35" s="27"/>
      <c r="E35" s="152"/>
      <c r="F35" s="152"/>
      <c r="G35" s="152"/>
      <c r="H35" s="152"/>
      <c r="I35" s="33" t="s">
        <v>26</v>
      </c>
      <c r="J35" s="141" t="s">
        <v>30</v>
      </c>
      <c r="K35" s="141"/>
      <c r="L35" s="141"/>
      <c r="M35" s="141"/>
      <c r="N35" s="141"/>
      <c r="O35" s="141"/>
      <c r="P35" s="141"/>
      <c r="Q35" s="141"/>
      <c r="R35" s="141"/>
      <c r="S35" s="141"/>
      <c r="T35" s="141"/>
      <c r="U35" s="141"/>
      <c r="V35" s="141"/>
      <c r="W35" s="141"/>
      <c r="X35" s="18"/>
    </row>
    <row r="36" spans="1:24" ht="20.100000000000001" customHeight="1" x14ac:dyDescent="0.15">
      <c r="A36" s="121">
        <f>IF(ISBLANK(I36), 1, 0)</f>
        <v>1</v>
      </c>
      <c r="B36" s="3"/>
      <c r="C36" s="10"/>
      <c r="D36" s="11">
        <v>8</v>
      </c>
      <c r="E36" s="142" t="s">
        <v>6</v>
      </c>
      <c r="F36" s="142"/>
      <c r="G36" s="142"/>
      <c r="H36" s="142"/>
      <c r="I36" s="150"/>
      <c r="J36" s="150"/>
      <c r="K36" s="150"/>
      <c r="L36" s="150"/>
      <c r="M36" s="150"/>
      <c r="N36" s="150"/>
      <c r="O36" s="150"/>
      <c r="P36" s="150"/>
      <c r="Q36" s="150"/>
      <c r="R36" s="150"/>
      <c r="S36" s="150"/>
      <c r="T36" s="150"/>
      <c r="U36" s="150"/>
      <c r="V36" s="150"/>
      <c r="W36" s="150"/>
      <c r="X36" s="12"/>
    </row>
    <row r="37" spans="1:24" ht="20.100000000000001" customHeight="1" x14ac:dyDescent="0.15">
      <c r="A37" s="121"/>
      <c r="B37" s="3"/>
      <c r="C37" s="13"/>
      <c r="D37" s="27"/>
      <c r="E37" s="152"/>
      <c r="F37" s="152"/>
      <c r="G37" s="152"/>
      <c r="H37" s="152"/>
      <c r="I37" s="33" t="s">
        <v>26</v>
      </c>
      <c r="J37" s="141" t="s">
        <v>32</v>
      </c>
      <c r="K37" s="141"/>
      <c r="L37" s="141"/>
      <c r="M37" s="141"/>
      <c r="N37" s="141"/>
      <c r="O37" s="141"/>
      <c r="P37" s="141"/>
      <c r="Q37" s="141"/>
      <c r="R37" s="141"/>
      <c r="S37" s="141"/>
      <c r="T37" s="141"/>
      <c r="U37" s="141"/>
      <c r="V37" s="141"/>
      <c r="W37" s="141"/>
      <c r="X37" s="12"/>
    </row>
    <row r="38" spans="1:24" ht="20.100000000000001" customHeight="1" x14ac:dyDescent="0.15">
      <c r="A38" s="121">
        <f>IF(ISBLANK(I38), 1, 0)</f>
        <v>1</v>
      </c>
      <c r="B38" s="3"/>
      <c r="C38" s="10"/>
      <c r="D38" s="11">
        <v>9</v>
      </c>
      <c r="E38" s="142" t="s">
        <v>7</v>
      </c>
      <c r="F38" s="142"/>
      <c r="G38" s="142"/>
      <c r="H38" s="142"/>
      <c r="I38" s="150"/>
      <c r="J38" s="150"/>
      <c r="K38" s="150"/>
      <c r="L38" s="150"/>
      <c r="M38" s="150"/>
      <c r="N38" s="148"/>
      <c r="O38" s="148"/>
      <c r="P38" s="148"/>
      <c r="Q38" s="148"/>
      <c r="R38" s="148"/>
      <c r="S38" s="148"/>
      <c r="T38" s="148"/>
      <c r="U38" s="148"/>
      <c r="V38" s="148"/>
      <c r="W38" s="148"/>
      <c r="X38" s="12"/>
    </row>
    <row r="39" spans="1:24" ht="20.100000000000001" customHeight="1" x14ac:dyDescent="0.15">
      <c r="A39" s="121"/>
      <c r="B39" s="3"/>
      <c r="C39" s="13"/>
      <c r="D39" s="27"/>
      <c r="E39" s="152"/>
      <c r="F39" s="152"/>
      <c r="G39" s="152"/>
      <c r="H39" s="152"/>
      <c r="I39" s="33" t="s">
        <v>26</v>
      </c>
      <c r="J39" s="141" t="s">
        <v>31</v>
      </c>
      <c r="K39" s="141"/>
      <c r="L39" s="141"/>
      <c r="M39" s="141"/>
      <c r="N39" s="141"/>
      <c r="O39" s="141"/>
      <c r="P39" s="141"/>
      <c r="Q39" s="141"/>
      <c r="R39" s="141"/>
      <c r="S39" s="141"/>
      <c r="T39" s="141"/>
      <c r="U39" s="141"/>
      <c r="V39" s="141"/>
      <c r="W39" s="141"/>
      <c r="X39" s="12"/>
    </row>
    <row r="40" spans="1:24" ht="20.100000000000001" customHeight="1" x14ac:dyDescent="0.15">
      <c r="A40" s="121">
        <f>IF(ISBLANK(I40), 1, 0)</f>
        <v>1</v>
      </c>
      <c r="B40" s="3"/>
      <c r="C40" s="10"/>
      <c r="D40" s="11">
        <v>10</v>
      </c>
      <c r="E40" s="142" t="s">
        <v>8</v>
      </c>
      <c r="F40" s="142"/>
      <c r="G40" s="142"/>
      <c r="H40" s="142"/>
      <c r="I40" s="150"/>
      <c r="J40" s="150"/>
      <c r="K40" s="150"/>
      <c r="L40" s="150"/>
      <c r="M40" s="150"/>
      <c r="N40" s="148"/>
      <c r="O40" s="148"/>
      <c r="P40" s="148"/>
      <c r="Q40" s="148"/>
      <c r="R40" s="148"/>
      <c r="S40" s="148"/>
      <c r="T40" s="148"/>
      <c r="U40" s="148"/>
      <c r="V40" s="148"/>
      <c r="W40" s="148"/>
      <c r="X40" s="12"/>
    </row>
    <row r="41" spans="1:24" ht="20.100000000000001" customHeight="1" x14ac:dyDescent="0.15">
      <c r="A41" s="121"/>
      <c r="B41" s="3"/>
      <c r="C41" s="13"/>
      <c r="D41" s="27"/>
      <c r="E41" s="152"/>
      <c r="F41" s="152"/>
      <c r="G41" s="152"/>
      <c r="H41" s="152"/>
      <c r="I41" s="33" t="s">
        <v>26</v>
      </c>
      <c r="J41" s="141" t="s">
        <v>31</v>
      </c>
      <c r="K41" s="141"/>
      <c r="L41" s="141"/>
      <c r="M41" s="141"/>
      <c r="N41" s="141"/>
      <c r="O41" s="141"/>
      <c r="P41" s="141"/>
      <c r="Q41" s="141"/>
      <c r="R41" s="141"/>
      <c r="S41" s="141"/>
      <c r="T41" s="141"/>
      <c r="U41" s="141"/>
      <c r="V41" s="141"/>
      <c r="W41" s="141"/>
      <c r="X41" s="12"/>
    </row>
    <row r="42" spans="1:24" ht="20.100000000000001" customHeight="1" x14ac:dyDescent="0.15">
      <c r="A42" s="121">
        <f>IF(ISBLANK(I42), 1, 0)</f>
        <v>1</v>
      </c>
      <c r="B42" s="3"/>
      <c r="C42" s="10"/>
      <c r="D42" s="11">
        <v>11</v>
      </c>
      <c r="E42" s="142" t="s">
        <v>14</v>
      </c>
      <c r="F42" s="142"/>
      <c r="G42" s="142"/>
      <c r="H42" s="142"/>
      <c r="I42" s="189"/>
      <c r="J42" s="189"/>
      <c r="K42" s="189"/>
      <c r="L42" s="189"/>
      <c r="M42" s="189"/>
      <c r="N42" s="148" t="s">
        <v>161</v>
      </c>
      <c r="O42" s="148"/>
      <c r="P42" s="148"/>
      <c r="Q42" s="148"/>
      <c r="R42" s="148"/>
      <c r="S42" s="148"/>
      <c r="T42" s="148"/>
      <c r="U42" s="148"/>
      <c r="V42" s="148"/>
      <c r="W42" s="148"/>
      <c r="X42" s="12"/>
    </row>
    <row r="43" spans="1:24" ht="39.950000000000003" customHeight="1" x14ac:dyDescent="0.15">
      <c r="A43" s="121"/>
      <c r="B43" s="3"/>
      <c r="C43" s="13"/>
      <c r="D43" s="27"/>
      <c r="E43" s="152"/>
      <c r="F43" s="152"/>
      <c r="G43" s="152"/>
      <c r="H43" s="152"/>
      <c r="I43" s="34" t="s">
        <v>26</v>
      </c>
      <c r="J43" s="140" t="s">
        <v>188</v>
      </c>
      <c r="K43" s="140"/>
      <c r="L43" s="140"/>
      <c r="M43" s="140"/>
      <c r="N43" s="140"/>
      <c r="O43" s="140"/>
      <c r="P43" s="140"/>
      <c r="Q43" s="140"/>
      <c r="R43" s="140"/>
      <c r="S43" s="140"/>
      <c r="T43" s="140"/>
      <c r="U43" s="140"/>
      <c r="V43" s="140"/>
      <c r="W43" s="140"/>
      <c r="X43" s="12"/>
    </row>
    <row r="44" spans="1:24" ht="20.100000000000001" customHeight="1" x14ac:dyDescent="0.15">
      <c r="A44" s="121">
        <f>IF(AND($I44&lt;&gt;"なし", $I44&lt;&gt;"会社更生法", $I44&lt;&gt;"民事再生法"), 102, 0)</f>
        <v>102</v>
      </c>
      <c r="B44" s="3"/>
      <c r="C44" s="10"/>
      <c r="D44" s="11">
        <v>12</v>
      </c>
      <c r="E44" s="37" t="s">
        <v>44</v>
      </c>
      <c r="F44" s="37"/>
      <c r="G44" s="37"/>
      <c r="H44" s="37"/>
      <c r="I44" s="190"/>
      <c r="J44" s="150"/>
      <c r="K44" s="150"/>
      <c r="L44" s="150"/>
      <c r="M44" s="150"/>
      <c r="N44" s="148"/>
      <c r="O44" s="148"/>
      <c r="P44" s="148"/>
      <c r="Q44" s="148"/>
      <c r="R44" s="148"/>
      <c r="S44" s="148"/>
      <c r="T44" s="148"/>
      <c r="U44" s="148"/>
      <c r="V44" s="148"/>
      <c r="W44" s="148"/>
      <c r="X44" s="12"/>
    </row>
    <row r="45" spans="1:24" ht="20.100000000000001" customHeight="1" x14ac:dyDescent="0.15">
      <c r="A45" s="121"/>
      <c r="B45" s="3"/>
      <c r="C45" s="13"/>
      <c r="D45" s="36"/>
      <c r="E45" s="152"/>
      <c r="F45" s="152"/>
      <c r="G45" s="152"/>
      <c r="H45" s="152"/>
      <c r="I45" s="33" t="s">
        <v>25</v>
      </c>
      <c r="J45" s="141" t="s">
        <v>24</v>
      </c>
      <c r="K45" s="141"/>
      <c r="L45" s="141"/>
      <c r="M45" s="141"/>
      <c r="N45" s="141"/>
      <c r="O45" s="141"/>
      <c r="P45" s="141"/>
      <c r="Q45" s="141"/>
      <c r="R45" s="141"/>
      <c r="S45" s="141"/>
      <c r="T45" s="141"/>
      <c r="U45" s="141"/>
      <c r="V45" s="141"/>
      <c r="W45" s="141"/>
      <c r="X45" s="12"/>
    </row>
    <row r="46" spans="1:24" ht="20.100000000000001" customHeight="1" x14ac:dyDescent="0.15">
      <c r="A46" s="121">
        <f>IF(AND(OR(I44="会社更生法",I44="民事再生法"), AND(ISBLANK(I46), ISBLANK(I48))), 1, 0)</f>
        <v>0</v>
      </c>
      <c r="B46" s="3"/>
      <c r="C46" s="10"/>
      <c r="D46" s="11">
        <v>13</v>
      </c>
      <c r="E46" s="152" t="s">
        <v>45</v>
      </c>
      <c r="F46" s="152"/>
      <c r="G46" s="152"/>
      <c r="H46" s="152"/>
      <c r="I46" s="171"/>
      <c r="J46" s="171"/>
      <c r="K46" s="171"/>
      <c r="L46" s="171"/>
      <c r="M46" s="171"/>
      <c r="N46" s="148"/>
      <c r="O46" s="148"/>
      <c r="P46" s="148"/>
      <c r="Q46" s="148"/>
      <c r="R46" s="148"/>
      <c r="S46" s="148"/>
      <c r="T46" s="148"/>
      <c r="U46" s="148"/>
      <c r="V46" s="148"/>
      <c r="W46" s="148"/>
      <c r="X46" s="12"/>
    </row>
    <row r="47" spans="1:24" ht="20.100000000000001" customHeight="1" x14ac:dyDescent="0.15">
      <c r="A47" s="121"/>
      <c r="B47" s="3"/>
      <c r="C47" s="10"/>
      <c r="D47" s="11"/>
      <c r="E47" s="152"/>
      <c r="F47" s="152"/>
      <c r="G47" s="152"/>
      <c r="H47" s="152"/>
      <c r="I47" s="33" t="s">
        <v>25</v>
      </c>
      <c r="J47" s="141" t="s">
        <v>189</v>
      </c>
      <c r="K47" s="141"/>
      <c r="L47" s="141"/>
      <c r="M47" s="141"/>
      <c r="N47" s="141"/>
      <c r="O47" s="141"/>
      <c r="P47" s="141"/>
      <c r="Q47" s="141"/>
      <c r="R47" s="141"/>
      <c r="S47" s="141"/>
      <c r="T47" s="141"/>
      <c r="U47" s="141"/>
      <c r="V47" s="141"/>
      <c r="W47" s="141"/>
      <c r="X47" s="12"/>
    </row>
    <row r="48" spans="1:24" ht="20.100000000000001" customHeight="1" x14ac:dyDescent="0.15">
      <c r="A48" s="121">
        <f>IF(AND(OR(I44="会社更生法",I44="民事再生法"), AND(ISBLANK(I46), ISBLANK(I48))), 1, 0)</f>
        <v>0</v>
      </c>
      <c r="B48" s="3"/>
      <c r="C48" s="10"/>
      <c r="D48" s="11">
        <v>14</v>
      </c>
      <c r="E48" s="152" t="s">
        <v>46</v>
      </c>
      <c r="F48" s="152"/>
      <c r="G48" s="152"/>
      <c r="H48" s="152"/>
      <c r="I48" s="171"/>
      <c r="J48" s="171"/>
      <c r="K48" s="171"/>
      <c r="L48" s="171"/>
      <c r="M48" s="171"/>
      <c r="N48" s="148"/>
      <c r="O48" s="148"/>
      <c r="P48" s="148"/>
      <c r="Q48" s="148"/>
      <c r="R48" s="148"/>
      <c r="S48" s="148"/>
      <c r="T48" s="148"/>
      <c r="U48" s="148"/>
      <c r="V48" s="148"/>
      <c r="W48" s="148"/>
      <c r="X48" s="12"/>
    </row>
    <row r="49" spans="1:24" ht="20.100000000000001" customHeight="1" x14ac:dyDescent="0.15">
      <c r="A49" s="121"/>
      <c r="B49" s="3"/>
      <c r="C49" s="10"/>
      <c r="D49" s="11"/>
      <c r="E49" s="152"/>
      <c r="F49" s="152"/>
      <c r="G49" s="152"/>
      <c r="H49" s="152"/>
      <c r="I49" s="33" t="s">
        <v>25</v>
      </c>
      <c r="J49" s="141" t="s">
        <v>189</v>
      </c>
      <c r="K49" s="141"/>
      <c r="L49" s="141"/>
      <c r="M49" s="141"/>
      <c r="N49" s="141"/>
      <c r="O49" s="141"/>
      <c r="P49" s="141"/>
      <c r="Q49" s="141"/>
      <c r="R49" s="141"/>
      <c r="S49" s="141"/>
      <c r="T49" s="141"/>
      <c r="U49" s="141"/>
      <c r="V49" s="141"/>
      <c r="W49" s="141"/>
      <c r="X49" s="12"/>
    </row>
    <row r="50" spans="1:24" ht="5.0999999999999996" customHeight="1" x14ac:dyDescent="0.15">
      <c r="A50" s="121"/>
      <c r="B50" s="3"/>
      <c r="C50" s="19"/>
      <c r="D50" s="20"/>
      <c r="E50" s="172"/>
      <c r="F50" s="172"/>
      <c r="G50" s="172"/>
      <c r="H50" s="172"/>
      <c r="I50" s="21"/>
      <c r="J50" s="21"/>
      <c r="K50" s="21"/>
      <c r="L50" s="39"/>
      <c r="M50" s="21"/>
      <c r="N50" s="21"/>
      <c r="O50" s="21"/>
      <c r="P50" s="21"/>
      <c r="Q50" s="21"/>
      <c r="R50" s="21"/>
      <c r="S50" s="21"/>
      <c r="T50" s="21"/>
      <c r="U50" s="21"/>
      <c r="V50" s="21"/>
      <c r="W50" s="21"/>
      <c r="X50" s="22"/>
    </row>
    <row r="51" spans="1:24" ht="9.9499999999999993" customHeight="1" x14ac:dyDescent="0.15">
      <c r="A51" s="121"/>
      <c r="B51" s="3"/>
      <c r="C51" s="27"/>
      <c r="D51" s="27"/>
      <c r="E51" s="27"/>
      <c r="F51" s="27"/>
      <c r="G51" s="27"/>
      <c r="H51" s="27"/>
      <c r="I51" s="114"/>
      <c r="J51" s="28"/>
      <c r="K51" s="28"/>
      <c r="L51" s="127"/>
      <c r="M51" s="28"/>
      <c r="N51" s="28"/>
      <c r="O51" s="28"/>
      <c r="P51" s="28"/>
      <c r="Q51" s="28"/>
      <c r="R51" s="28"/>
      <c r="S51" s="28"/>
      <c r="T51" s="28"/>
      <c r="U51" s="28"/>
      <c r="V51" s="28"/>
      <c r="W51" s="28"/>
      <c r="X51" s="27"/>
    </row>
    <row r="52" spans="1:24" ht="9.9499999999999993" customHeight="1" x14ac:dyDescent="0.15">
      <c r="A52" s="121"/>
      <c r="B52" s="3"/>
      <c r="C52" s="27"/>
      <c r="D52" s="27"/>
      <c r="E52" s="27"/>
      <c r="F52" s="27"/>
      <c r="G52" s="27"/>
      <c r="H52" s="27"/>
      <c r="I52" s="28"/>
      <c r="J52" s="27"/>
      <c r="K52" s="27"/>
      <c r="L52" s="126"/>
      <c r="M52" s="27"/>
      <c r="N52" s="27"/>
      <c r="O52" s="27"/>
      <c r="P52" s="27"/>
      <c r="Q52" s="27"/>
      <c r="R52" s="27"/>
      <c r="S52" s="27"/>
      <c r="T52" s="27"/>
      <c r="U52" s="27"/>
      <c r="V52" s="27"/>
      <c r="W52" s="27"/>
      <c r="X52" s="27"/>
    </row>
    <row r="53" spans="1:24" ht="20.100000000000001" customHeight="1" x14ac:dyDescent="0.15">
      <c r="A53" s="121"/>
      <c r="B53" s="3"/>
      <c r="C53" s="155" t="s">
        <v>28</v>
      </c>
      <c r="D53" s="156"/>
      <c r="E53" s="156"/>
      <c r="F53" s="156"/>
      <c r="G53" s="156"/>
      <c r="H53" s="157"/>
      <c r="I53" s="115"/>
    </row>
    <row r="54" spans="1:24" ht="8.1" customHeight="1" x14ac:dyDescent="0.15">
      <c r="A54" s="121"/>
      <c r="B54" s="3"/>
      <c r="C54" s="6"/>
      <c r="D54" s="7"/>
      <c r="E54" s="187"/>
      <c r="F54" s="187"/>
      <c r="G54" s="187"/>
      <c r="H54" s="187"/>
      <c r="I54" s="8"/>
      <c r="J54" s="8"/>
      <c r="K54" s="8"/>
      <c r="L54" s="8"/>
      <c r="M54" s="8"/>
      <c r="N54" s="8"/>
      <c r="O54" s="8"/>
      <c r="P54" s="8"/>
      <c r="Q54" s="8"/>
      <c r="R54" s="8"/>
      <c r="S54" s="8"/>
      <c r="T54" s="8"/>
      <c r="U54" s="8"/>
      <c r="V54" s="8"/>
      <c r="W54" s="8"/>
      <c r="X54" s="9"/>
    </row>
    <row r="55" spans="1:24" ht="20.100000000000001" customHeight="1" x14ac:dyDescent="0.15">
      <c r="A55" s="121">
        <f>IF(AND(I55&lt;&gt;"市内", I55&lt;&gt;"県内", I55&lt;&gt;"県外"), IF(AND($I14&lt;&gt;"有", I55=""), 0,102), 0)</f>
        <v>0</v>
      </c>
      <c r="B55" s="3"/>
      <c r="C55" s="10"/>
      <c r="D55" s="11">
        <v>1</v>
      </c>
      <c r="E55" s="142" t="s">
        <v>0</v>
      </c>
      <c r="F55" s="142"/>
      <c r="G55" s="142"/>
      <c r="H55" s="142"/>
      <c r="I55" s="190"/>
      <c r="J55" s="190"/>
      <c r="K55" s="190"/>
      <c r="L55" s="190"/>
      <c r="M55" s="190"/>
      <c r="N55" s="148"/>
      <c r="O55" s="148"/>
      <c r="P55" s="148"/>
      <c r="Q55" s="148"/>
      <c r="R55" s="148"/>
      <c r="S55" s="148"/>
      <c r="T55" s="148"/>
      <c r="U55" s="148"/>
      <c r="V55" s="148"/>
      <c r="W55" s="148"/>
      <c r="X55" s="12"/>
    </row>
    <row r="56" spans="1:24" ht="20.100000000000001" customHeight="1" x14ac:dyDescent="0.15">
      <c r="A56" s="121"/>
      <c r="B56" s="3"/>
      <c r="C56" s="10"/>
      <c r="D56" s="11"/>
      <c r="E56" s="152"/>
      <c r="F56" s="152"/>
      <c r="G56" s="152"/>
      <c r="H56" s="152"/>
      <c r="I56" s="33" t="s">
        <v>25</v>
      </c>
      <c r="J56" s="141" t="s">
        <v>24</v>
      </c>
      <c r="K56" s="141"/>
      <c r="L56" s="141"/>
      <c r="M56" s="141"/>
      <c r="N56" s="141"/>
      <c r="O56" s="141"/>
      <c r="P56" s="141"/>
      <c r="Q56" s="141"/>
      <c r="R56" s="141"/>
      <c r="S56" s="141"/>
      <c r="T56" s="141"/>
      <c r="U56" s="141"/>
      <c r="V56" s="141"/>
      <c r="W56" s="141"/>
      <c r="X56" s="12"/>
    </row>
    <row r="57" spans="1:24" ht="20.100000000000001" customHeight="1" x14ac:dyDescent="0.15">
      <c r="A57" s="121">
        <f>IF(AND(I14="有",ISBLANK(I57)), 1, 0)</f>
        <v>0</v>
      </c>
      <c r="B57" s="3"/>
      <c r="C57" s="10"/>
      <c r="D57" s="11">
        <v>2</v>
      </c>
      <c r="E57" s="142" t="s">
        <v>1</v>
      </c>
      <c r="F57" s="142"/>
      <c r="G57" s="142"/>
      <c r="H57" s="142"/>
      <c r="I57" s="180"/>
      <c r="J57" s="180"/>
      <c r="K57" s="180"/>
      <c r="L57" s="180"/>
      <c r="M57" s="180"/>
      <c r="N57" s="148"/>
      <c r="O57" s="148"/>
      <c r="P57" s="148"/>
      <c r="Q57" s="148"/>
      <c r="R57" s="148"/>
      <c r="S57" s="148"/>
      <c r="T57" s="148"/>
      <c r="U57" s="148"/>
      <c r="V57" s="148"/>
      <c r="W57" s="148"/>
      <c r="X57" s="12"/>
    </row>
    <row r="58" spans="1:24" ht="20.100000000000001" customHeight="1" x14ac:dyDescent="0.15">
      <c r="A58" s="121"/>
      <c r="B58" s="3"/>
      <c r="C58" s="10"/>
      <c r="D58" s="11"/>
      <c r="E58" s="152"/>
      <c r="F58" s="152"/>
      <c r="G58" s="152"/>
      <c r="H58" s="152"/>
      <c r="I58" s="33" t="s">
        <v>26</v>
      </c>
      <c r="J58" s="141" t="s">
        <v>187</v>
      </c>
      <c r="K58" s="141"/>
      <c r="L58" s="141"/>
      <c r="M58" s="141"/>
      <c r="N58" s="141"/>
      <c r="O58" s="141"/>
      <c r="P58" s="141"/>
      <c r="Q58" s="141"/>
      <c r="R58" s="141"/>
      <c r="S58" s="141"/>
      <c r="T58" s="141"/>
      <c r="U58" s="141"/>
      <c r="V58" s="141"/>
      <c r="W58" s="141"/>
      <c r="X58" s="12"/>
    </row>
    <row r="59" spans="1:24" ht="20.100000000000001" customHeight="1" x14ac:dyDescent="0.15">
      <c r="A59" s="121">
        <f>IF(AND(I14="有", AND(I59&lt;&gt;"", OR(ISERROR(FIND("@"&amp;LEFT(I59,3)&amp;"@",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ISERROR(FIND("@"&amp;LEFT(I59,4)&amp;"@","@神奈川県@和歌山県@鹿児島県@"))=FALSE))=FALSE), 1001,0)</f>
        <v>0</v>
      </c>
      <c r="B59" s="3"/>
      <c r="C59" s="10"/>
      <c r="D59" s="11">
        <v>3</v>
      </c>
      <c r="E59" s="142" t="s">
        <v>2</v>
      </c>
      <c r="F59" s="142"/>
      <c r="G59" s="142"/>
      <c r="H59" s="142"/>
      <c r="I59" s="191"/>
      <c r="J59" s="191"/>
      <c r="K59" s="191"/>
      <c r="L59" s="191"/>
      <c r="M59" s="191"/>
      <c r="N59" s="191"/>
      <c r="O59" s="191"/>
      <c r="P59" s="191"/>
      <c r="Q59" s="191"/>
      <c r="R59" s="191"/>
      <c r="S59" s="191"/>
      <c r="T59" s="191"/>
      <c r="U59" s="191"/>
      <c r="V59" s="191"/>
      <c r="W59" s="191"/>
      <c r="X59" s="12"/>
    </row>
    <row r="60" spans="1:24" ht="20.100000000000001" customHeight="1" x14ac:dyDescent="0.15">
      <c r="A60" s="121"/>
      <c r="B60" s="3"/>
      <c r="C60" s="10"/>
      <c r="D60" s="11"/>
      <c r="E60" s="152"/>
      <c r="F60" s="152"/>
      <c r="G60" s="152"/>
      <c r="H60" s="152"/>
      <c r="I60" s="35" t="s">
        <v>25</v>
      </c>
      <c r="J60" s="141" t="s">
        <v>164</v>
      </c>
      <c r="K60" s="141"/>
      <c r="L60" s="141"/>
      <c r="M60" s="141"/>
      <c r="N60" s="141"/>
      <c r="O60" s="141"/>
      <c r="P60" s="141"/>
      <c r="Q60" s="141"/>
      <c r="R60" s="141"/>
      <c r="S60" s="141"/>
      <c r="T60" s="141"/>
      <c r="U60" s="141"/>
      <c r="V60" s="141"/>
      <c r="W60" s="141"/>
      <c r="X60" s="12"/>
    </row>
    <row r="61" spans="1:24" ht="20.100000000000001" customHeight="1" x14ac:dyDescent="0.15">
      <c r="A61" s="121">
        <f>IF(AND(I14="有",ISBLANK(I61)), 1, 0)</f>
        <v>0</v>
      </c>
      <c r="B61" s="3"/>
      <c r="C61" s="10"/>
      <c r="D61" s="11">
        <v>4</v>
      </c>
      <c r="E61" s="142" t="s">
        <v>10</v>
      </c>
      <c r="F61" s="142"/>
      <c r="G61" s="142"/>
      <c r="H61" s="142"/>
      <c r="I61" s="150"/>
      <c r="J61" s="150"/>
      <c r="K61" s="150"/>
      <c r="L61" s="150"/>
      <c r="M61" s="150"/>
      <c r="N61" s="150"/>
      <c r="O61" s="150"/>
      <c r="P61" s="150"/>
      <c r="Q61" s="150"/>
      <c r="R61" s="150"/>
      <c r="S61" s="150"/>
      <c r="T61" s="150"/>
      <c r="U61" s="150"/>
      <c r="V61" s="150"/>
      <c r="W61" s="150"/>
      <c r="X61" s="12"/>
    </row>
    <row r="62" spans="1:24" ht="20.100000000000001" customHeight="1" x14ac:dyDescent="0.15">
      <c r="A62" s="121"/>
      <c r="B62" s="3"/>
      <c r="C62" s="13"/>
      <c r="D62" s="27"/>
      <c r="E62" s="152"/>
      <c r="F62" s="152"/>
      <c r="G62" s="152"/>
      <c r="H62" s="152"/>
      <c r="I62" s="33" t="s">
        <v>26</v>
      </c>
      <c r="J62" s="141" t="s">
        <v>166</v>
      </c>
      <c r="K62" s="141"/>
      <c r="L62" s="141"/>
      <c r="M62" s="141"/>
      <c r="N62" s="141"/>
      <c r="O62" s="141"/>
      <c r="P62" s="141"/>
      <c r="Q62" s="141"/>
      <c r="R62" s="141"/>
      <c r="S62" s="141"/>
      <c r="T62" s="141"/>
      <c r="U62" s="141"/>
      <c r="V62" s="141"/>
      <c r="W62" s="141"/>
      <c r="X62" s="12"/>
    </row>
    <row r="63" spans="1:24" ht="20.100000000000001" customHeight="1" x14ac:dyDescent="0.15">
      <c r="A63" s="121">
        <f>IF(AND(I14="有",ISBLANK(I63)), 1, 0)</f>
        <v>0</v>
      </c>
      <c r="B63" s="3"/>
      <c r="C63" s="10"/>
      <c r="D63" s="11">
        <v>5</v>
      </c>
      <c r="E63" s="142" t="s">
        <v>11</v>
      </c>
      <c r="F63" s="142"/>
      <c r="G63" s="142"/>
      <c r="H63" s="142"/>
      <c r="I63" s="150"/>
      <c r="J63" s="150"/>
      <c r="K63" s="150"/>
      <c r="L63" s="150"/>
      <c r="M63" s="150"/>
      <c r="N63" s="150"/>
      <c r="O63" s="150"/>
      <c r="P63" s="150"/>
      <c r="Q63" s="150"/>
      <c r="R63" s="150"/>
      <c r="S63" s="150"/>
      <c r="T63" s="150"/>
      <c r="U63" s="150"/>
      <c r="V63" s="150"/>
      <c r="W63" s="150"/>
      <c r="X63" s="12"/>
    </row>
    <row r="64" spans="1:24" ht="20.100000000000001" customHeight="1" x14ac:dyDescent="0.15">
      <c r="A64" s="121"/>
      <c r="B64" s="3"/>
      <c r="C64" s="13"/>
      <c r="D64" s="27"/>
      <c r="E64" s="152"/>
      <c r="F64" s="152"/>
      <c r="G64" s="152"/>
      <c r="H64" s="152"/>
      <c r="I64" s="34" t="s">
        <v>26</v>
      </c>
      <c r="J64" s="140" t="s">
        <v>167</v>
      </c>
      <c r="K64" s="140"/>
      <c r="L64" s="140"/>
      <c r="M64" s="140"/>
      <c r="N64" s="140"/>
      <c r="O64" s="140"/>
      <c r="P64" s="140"/>
      <c r="Q64" s="140"/>
      <c r="R64" s="140"/>
      <c r="S64" s="140"/>
      <c r="T64" s="140"/>
      <c r="U64" s="140"/>
      <c r="V64" s="140"/>
      <c r="W64" s="140"/>
      <c r="X64" s="12"/>
    </row>
    <row r="65" spans="1:24" ht="20.100000000000001" customHeight="1" x14ac:dyDescent="0.15">
      <c r="A65" s="121">
        <f>IF(AND(I14="有",ISBLANK(I65)), 1, 0)</f>
        <v>0</v>
      </c>
      <c r="B65" s="3"/>
      <c r="C65" s="10"/>
      <c r="D65" s="11">
        <v>6</v>
      </c>
      <c r="E65" s="142" t="s">
        <v>179</v>
      </c>
      <c r="F65" s="142"/>
      <c r="G65" s="142"/>
      <c r="H65" s="142"/>
      <c r="I65" s="150"/>
      <c r="J65" s="150"/>
      <c r="K65" s="150"/>
      <c r="L65" s="150"/>
      <c r="M65" s="150"/>
      <c r="N65" s="150"/>
      <c r="O65" s="150"/>
      <c r="P65" s="150"/>
      <c r="Q65" s="150"/>
      <c r="R65" s="150"/>
      <c r="S65" s="150"/>
      <c r="T65" s="150"/>
      <c r="U65" s="150"/>
      <c r="V65" s="150"/>
      <c r="W65" s="150"/>
      <c r="X65" s="12"/>
    </row>
    <row r="66" spans="1:24" ht="20.100000000000001" customHeight="1" x14ac:dyDescent="0.15">
      <c r="A66" s="121"/>
      <c r="B66" s="3"/>
      <c r="C66" s="13"/>
      <c r="D66" s="27"/>
      <c r="E66" s="152"/>
      <c r="F66" s="152"/>
      <c r="G66" s="152"/>
      <c r="H66" s="152"/>
      <c r="I66" s="33" t="s">
        <v>26</v>
      </c>
      <c r="J66" s="140" t="s">
        <v>168</v>
      </c>
      <c r="K66" s="140"/>
      <c r="L66" s="140"/>
      <c r="M66" s="140"/>
      <c r="N66" s="140"/>
      <c r="O66" s="140"/>
      <c r="P66" s="140"/>
      <c r="Q66" s="140"/>
      <c r="R66" s="140"/>
      <c r="S66" s="140"/>
      <c r="T66" s="140"/>
      <c r="U66" s="140"/>
      <c r="V66" s="140"/>
      <c r="W66" s="140"/>
      <c r="X66" s="12"/>
    </row>
    <row r="67" spans="1:24" ht="20.100000000000001" customHeight="1" x14ac:dyDescent="0.15">
      <c r="A67" s="121"/>
      <c r="B67" s="3"/>
      <c r="C67" s="10"/>
      <c r="D67" s="11">
        <v>7</v>
      </c>
      <c r="E67" s="142" t="s">
        <v>180</v>
      </c>
      <c r="F67" s="142"/>
      <c r="G67" s="142"/>
      <c r="H67" s="142"/>
      <c r="I67" s="150"/>
      <c r="J67" s="150"/>
      <c r="K67" s="150"/>
      <c r="L67" s="150"/>
      <c r="M67" s="150"/>
      <c r="N67" s="150"/>
      <c r="O67" s="150"/>
      <c r="P67" s="150"/>
      <c r="Q67" s="150"/>
      <c r="R67" s="150"/>
      <c r="S67" s="150"/>
      <c r="T67" s="150"/>
      <c r="U67" s="150"/>
      <c r="V67" s="150"/>
      <c r="W67" s="150"/>
      <c r="X67" s="12"/>
    </row>
    <row r="68" spans="1:24" ht="20.100000000000001" customHeight="1" x14ac:dyDescent="0.15">
      <c r="A68" s="121"/>
      <c r="B68" s="3"/>
      <c r="C68" s="13"/>
      <c r="D68" s="27"/>
      <c r="E68" s="152"/>
      <c r="F68" s="152"/>
      <c r="G68" s="152"/>
      <c r="H68" s="152"/>
      <c r="I68" s="33" t="s">
        <v>26</v>
      </c>
      <c r="J68" s="141" t="s">
        <v>30</v>
      </c>
      <c r="K68" s="141"/>
      <c r="L68" s="141"/>
      <c r="M68" s="141"/>
      <c r="N68" s="141"/>
      <c r="O68" s="141"/>
      <c r="P68" s="141"/>
      <c r="Q68" s="141"/>
      <c r="R68" s="141"/>
      <c r="S68" s="141"/>
      <c r="T68" s="141"/>
      <c r="U68" s="141"/>
      <c r="V68" s="141"/>
      <c r="W68" s="141"/>
      <c r="X68" s="12"/>
    </row>
    <row r="69" spans="1:24" ht="20.100000000000001" customHeight="1" x14ac:dyDescent="0.15">
      <c r="A69" s="121">
        <f>IF(AND(I14="有",ISBLANK(I69)), 1, 0)</f>
        <v>0</v>
      </c>
      <c r="B69" s="3"/>
      <c r="C69" s="10"/>
      <c r="D69" s="11">
        <v>8</v>
      </c>
      <c r="E69" s="142" t="s">
        <v>181</v>
      </c>
      <c r="F69" s="142"/>
      <c r="G69" s="142"/>
      <c r="H69" s="142"/>
      <c r="I69" s="150"/>
      <c r="J69" s="150"/>
      <c r="K69" s="150"/>
      <c r="L69" s="150"/>
      <c r="M69" s="150"/>
      <c r="N69" s="150"/>
      <c r="O69" s="150"/>
      <c r="P69" s="150"/>
      <c r="Q69" s="150"/>
      <c r="R69" s="150"/>
      <c r="S69" s="150"/>
      <c r="T69" s="150"/>
      <c r="U69" s="150"/>
      <c r="V69" s="150"/>
      <c r="W69" s="150"/>
      <c r="X69" s="12"/>
    </row>
    <row r="70" spans="1:24" ht="20.100000000000001" customHeight="1" x14ac:dyDescent="0.15">
      <c r="A70" s="121"/>
      <c r="B70" s="3"/>
      <c r="C70" s="13"/>
      <c r="D70" s="27"/>
      <c r="E70" s="152"/>
      <c r="F70" s="152"/>
      <c r="G70" s="152"/>
      <c r="H70" s="152"/>
      <c r="I70" s="33" t="s">
        <v>26</v>
      </c>
      <c r="J70" s="141" t="s">
        <v>32</v>
      </c>
      <c r="K70" s="141"/>
      <c r="L70" s="141"/>
      <c r="M70" s="141"/>
      <c r="N70" s="141"/>
      <c r="O70" s="141"/>
      <c r="P70" s="141"/>
      <c r="Q70" s="141"/>
      <c r="R70" s="141"/>
      <c r="S70" s="141"/>
      <c r="T70" s="141"/>
      <c r="U70" s="141"/>
      <c r="V70" s="141"/>
      <c r="W70" s="141"/>
      <c r="X70" s="12"/>
    </row>
    <row r="71" spans="1:24" ht="20.100000000000001" customHeight="1" x14ac:dyDescent="0.15">
      <c r="A71" s="121">
        <f>IF(AND(I14="有",ISBLANK(I71)), 1, 0)</f>
        <v>0</v>
      </c>
      <c r="B71" s="3"/>
      <c r="C71" s="10"/>
      <c r="D71" s="11">
        <v>9</v>
      </c>
      <c r="E71" s="142" t="s">
        <v>7</v>
      </c>
      <c r="F71" s="142"/>
      <c r="G71" s="142"/>
      <c r="H71" s="142"/>
      <c r="I71" s="150"/>
      <c r="J71" s="150"/>
      <c r="K71" s="150"/>
      <c r="L71" s="150"/>
      <c r="M71" s="150"/>
      <c r="N71" s="148"/>
      <c r="O71" s="148"/>
      <c r="P71" s="148"/>
      <c r="Q71" s="148"/>
      <c r="R71" s="148"/>
      <c r="S71" s="148"/>
      <c r="T71" s="148"/>
      <c r="U71" s="148"/>
      <c r="V71" s="148"/>
      <c r="W71" s="148"/>
      <c r="X71" s="12"/>
    </row>
    <row r="72" spans="1:24" ht="20.100000000000001" customHeight="1" x14ac:dyDescent="0.15">
      <c r="A72" s="121"/>
      <c r="B72" s="3"/>
      <c r="C72" s="13"/>
      <c r="D72" s="27"/>
      <c r="E72" s="152"/>
      <c r="F72" s="152"/>
      <c r="G72" s="152"/>
      <c r="H72" s="152"/>
      <c r="I72" s="33" t="s">
        <v>26</v>
      </c>
      <c r="J72" s="141" t="s">
        <v>31</v>
      </c>
      <c r="K72" s="141"/>
      <c r="L72" s="141"/>
      <c r="M72" s="141"/>
      <c r="N72" s="141"/>
      <c r="O72" s="141"/>
      <c r="P72" s="141"/>
      <c r="Q72" s="141"/>
      <c r="R72" s="141"/>
      <c r="S72" s="141"/>
      <c r="T72" s="141"/>
      <c r="U72" s="141"/>
      <c r="V72" s="141"/>
      <c r="W72" s="141"/>
      <c r="X72" s="12"/>
    </row>
    <row r="73" spans="1:24" ht="20.100000000000001" customHeight="1" x14ac:dyDescent="0.15">
      <c r="A73" s="121">
        <f>IF(AND(I14="有",ISBLANK(I73)), 1, 0)</f>
        <v>0</v>
      </c>
      <c r="B73" s="3"/>
      <c r="C73" s="10"/>
      <c r="D73" s="11">
        <v>10</v>
      </c>
      <c r="E73" s="142" t="s">
        <v>8</v>
      </c>
      <c r="F73" s="142"/>
      <c r="G73" s="142"/>
      <c r="H73" s="142"/>
      <c r="I73" s="150"/>
      <c r="J73" s="150"/>
      <c r="K73" s="150"/>
      <c r="L73" s="150"/>
      <c r="M73" s="150"/>
      <c r="N73" s="148"/>
      <c r="O73" s="148"/>
      <c r="P73" s="148"/>
      <c r="Q73" s="148"/>
      <c r="R73" s="148"/>
      <c r="S73" s="148"/>
      <c r="T73" s="148"/>
      <c r="U73" s="148"/>
      <c r="V73" s="148"/>
      <c r="W73" s="148"/>
      <c r="X73" s="12"/>
    </row>
    <row r="74" spans="1:24" ht="20.100000000000001" customHeight="1" x14ac:dyDescent="0.15">
      <c r="A74" s="121"/>
      <c r="B74" s="3"/>
      <c r="C74" s="13"/>
      <c r="D74" s="27"/>
      <c r="E74" s="152"/>
      <c r="F74" s="152"/>
      <c r="G74" s="152"/>
      <c r="H74" s="152"/>
      <c r="I74" s="33" t="s">
        <v>26</v>
      </c>
      <c r="J74" s="141" t="s">
        <v>31</v>
      </c>
      <c r="K74" s="141"/>
      <c r="L74" s="141"/>
      <c r="M74" s="141"/>
      <c r="N74" s="141"/>
      <c r="O74" s="141"/>
      <c r="P74" s="141"/>
      <c r="Q74" s="141"/>
      <c r="R74" s="141"/>
      <c r="S74" s="141"/>
      <c r="T74" s="141"/>
      <c r="U74" s="141"/>
      <c r="V74" s="141"/>
      <c r="W74" s="141"/>
      <c r="X74" s="12"/>
    </row>
    <row r="75" spans="1:24" ht="5.0999999999999996" customHeight="1" x14ac:dyDescent="0.15">
      <c r="A75" s="121"/>
      <c r="B75" s="3"/>
      <c r="C75" s="19"/>
      <c r="D75" s="20"/>
      <c r="E75" s="172"/>
      <c r="F75" s="172"/>
      <c r="G75" s="172"/>
      <c r="H75" s="172"/>
      <c r="I75" s="21"/>
      <c r="J75" s="21"/>
      <c r="K75" s="21"/>
      <c r="L75" s="39"/>
      <c r="M75" s="21"/>
      <c r="N75" s="21"/>
      <c r="O75" s="21"/>
      <c r="P75" s="21"/>
      <c r="Q75" s="21"/>
      <c r="R75" s="21"/>
      <c r="S75" s="21"/>
      <c r="T75" s="21"/>
      <c r="U75" s="21"/>
      <c r="V75" s="21"/>
      <c r="W75" s="21"/>
      <c r="X75" s="22"/>
    </row>
    <row r="76" spans="1:24" ht="9.9499999999999993" customHeight="1" x14ac:dyDescent="0.15">
      <c r="A76" s="121"/>
      <c r="B76" s="3"/>
      <c r="C76" s="27"/>
      <c r="D76" s="27"/>
      <c r="E76" s="27"/>
      <c r="F76" s="27"/>
      <c r="G76" s="27"/>
      <c r="H76" s="27"/>
      <c r="I76" s="28"/>
      <c r="J76" s="28"/>
      <c r="K76" s="28"/>
      <c r="L76" s="127"/>
      <c r="M76" s="28"/>
      <c r="N76" s="28"/>
      <c r="O76" s="28"/>
      <c r="P76" s="28"/>
      <c r="Q76" s="28"/>
      <c r="R76" s="28"/>
      <c r="S76" s="28"/>
      <c r="T76" s="28"/>
      <c r="U76" s="28"/>
      <c r="V76" s="28"/>
      <c r="W76" s="28"/>
      <c r="X76" s="27"/>
    </row>
    <row r="77" spans="1:24" ht="9.9499999999999993" customHeight="1" x14ac:dyDescent="0.15">
      <c r="A77" s="121"/>
      <c r="B77" s="3"/>
      <c r="C77" s="27"/>
      <c r="D77" s="27"/>
      <c r="E77" s="27"/>
      <c r="F77" s="27"/>
      <c r="G77" s="27"/>
      <c r="H77" s="27"/>
      <c r="I77" s="116"/>
      <c r="J77" s="27"/>
      <c r="K77" s="27"/>
      <c r="L77" s="126"/>
      <c r="M77" s="27"/>
      <c r="N77" s="27"/>
      <c r="O77" s="27"/>
      <c r="P77" s="27"/>
      <c r="Q77" s="27"/>
      <c r="R77" s="27"/>
      <c r="S77" s="27"/>
      <c r="T77" s="27"/>
      <c r="U77" s="27"/>
      <c r="V77" s="27"/>
      <c r="W77" s="27"/>
      <c r="X77" s="27"/>
    </row>
    <row r="78" spans="1:24" ht="20.100000000000001" customHeight="1" x14ac:dyDescent="0.15">
      <c r="A78" s="121"/>
      <c r="B78" s="3"/>
      <c r="C78" s="155" t="s">
        <v>33</v>
      </c>
      <c r="D78" s="156"/>
      <c r="E78" s="156"/>
      <c r="F78" s="156"/>
      <c r="G78" s="156"/>
      <c r="H78" s="157"/>
    </row>
    <row r="79" spans="1:24" ht="8.1" customHeight="1" x14ac:dyDescent="0.15">
      <c r="A79" s="121"/>
      <c r="B79" s="3"/>
      <c r="C79" s="23"/>
      <c r="D79" s="24"/>
      <c r="E79" s="24"/>
      <c r="F79" s="24"/>
      <c r="G79" s="24"/>
      <c r="H79" s="24"/>
      <c r="I79" s="117"/>
      <c r="J79" s="8"/>
      <c r="K79" s="8"/>
      <c r="L79" s="8"/>
      <c r="M79" s="8"/>
      <c r="N79" s="8"/>
      <c r="O79" s="8"/>
      <c r="P79" s="8"/>
      <c r="Q79" s="8"/>
      <c r="R79" s="8"/>
      <c r="S79" s="8"/>
      <c r="T79" s="8"/>
      <c r="U79" s="8"/>
      <c r="V79" s="8"/>
      <c r="W79" s="8"/>
      <c r="X79" s="9"/>
    </row>
    <row r="80" spans="1:24" ht="15" customHeight="1" x14ac:dyDescent="0.15">
      <c r="A80" s="121"/>
      <c r="B80" s="3"/>
      <c r="C80" s="23"/>
      <c r="D80" s="141" t="s">
        <v>169</v>
      </c>
      <c r="E80" s="141"/>
      <c r="F80" s="141"/>
      <c r="G80" s="141"/>
      <c r="H80" s="141"/>
      <c r="I80" s="141"/>
      <c r="J80" s="141"/>
      <c r="K80" s="141"/>
      <c r="L80" s="141"/>
      <c r="M80" s="141"/>
      <c r="N80" s="141"/>
      <c r="O80" s="141"/>
      <c r="P80" s="141"/>
      <c r="Q80" s="141"/>
      <c r="R80" s="141"/>
      <c r="S80" s="141"/>
      <c r="T80" s="141"/>
      <c r="U80" s="141"/>
      <c r="V80" s="141"/>
      <c r="W80" s="141"/>
      <c r="X80" s="12"/>
    </row>
    <row r="81" spans="1:24" ht="20.100000000000001" customHeight="1" x14ac:dyDescent="0.15">
      <c r="A81" s="121">
        <f>IF(ISBLANK(I81), 1, 0)</f>
        <v>1</v>
      </c>
      <c r="B81" s="3"/>
      <c r="C81" s="10"/>
      <c r="D81" s="11">
        <v>1</v>
      </c>
      <c r="E81" s="142" t="s">
        <v>9</v>
      </c>
      <c r="F81" s="142"/>
      <c r="G81" s="142"/>
      <c r="H81" s="142"/>
      <c r="I81" s="150"/>
      <c r="J81" s="150"/>
      <c r="K81" s="150"/>
      <c r="L81" s="150"/>
      <c r="M81" s="150"/>
      <c r="N81" s="150"/>
      <c r="O81" s="150"/>
      <c r="P81" s="150"/>
      <c r="Q81" s="150"/>
      <c r="R81" s="150"/>
      <c r="S81" s="150"/>
      <c r="T81" s="150"/>
      <c r="U81" s="150"/>
      <c r="V81" s="150"/>
      <c r="W81" s="150"/>
      <c r="X81" s="12"/>
    </row>
    <row r="82" spans="1:24" ht="31.5" customHeight="1" x14ac:dyDescent="0.15">
      <c r="A82" s="121"/>
      <c r="B82" s="3"/>
      <c r="C82" s="10"/>
      <c r="D82" s="11"/>
      <c r="E82" s="152"/>
      <c r="F82" s="152"/>
      <c r="G82" s="152"/>
      <c r="H82" s="152"/>
      <c r="I82" s="35" t="s">
        <v>25</v>
      </c>
      <c r="J82" s="140" t="s">
        <v>170</v>
      </c>
      <c r="K82" s="140"/>
      <c r="L82" s="140"/>
      <c r="M82" s="140"/>
      <c r="N82" s="140"/>
      <c r="O82" s="140"/>
      <c r="P82" s="140"/>
      <c r="Q82" s="140"/>
      <c r="R82" s="140"/>
      <c r="S82" s="140"/>
      <c r="T82" s="140"/>
      <c r="U82" s="140"/>
      <c r="V82" s="140"/>
      <c r="W82" s="140"/>
      <c r="X82" s="12"/>
    </row>
    <row r="83" spans="1:24" ht="20.100000000000001" customHeight="1" x14ac:dyDescent="0.15">
      <c r="A83" s="121"/>
      <c r="B83" s="3"/>
      <c r="C83" s="10"/>
      <c r="D83" s="11">
        <v>2</v>
      </c>
      <c r="E83" s="142" t="s">
        <v>175</v>
      </c>
      <c r="F83" s="142"/>
      <c r="G83" s="142"/>
      <c r="H83" s="142"/>
      <c r="I83" s="150"/>
      <c r="J83" s="150"/>
      <c r="K83" s="150"/>
      <c r="L83" s="150"/>
      <c r="M83" s="150"/>
      <c r="N83" s="150"/>
      <c r="O83" s="150"/>
      <c r="P83" s="150"/>
      <c r="Q83" s="150"/>
      <c r="R83" s="150"/>
      <c r="S83" s="150"/>
      <c r="T83" s="150"/>
      <c r="U83" s="150"/>
      <c r="V83" s="150"/>
      <c r="W83" s="150"/>
      <c r="X83" s="12"/>
    </row>
    <row r="84" spans="1:24" ht="20.100000000000001" customHeight="1" x14ac:dyDescent="0.15">
      <c r="A84" s="121"/>
      <c r="B84" s="3"/>
      <c r="C84" s="10"/>
      <c r="D84" s="11"/>
      <c r="E84" s="152"/>
      <c r="F84" s="152"/>
      <c r="G84" s="152"/>
      <c r="H84" s="152"/>
      <c r="I84" s="35" t="s">
        <v>26</v>
      </c>
      <c r="J84" s="141" t="s">
        <v>30</v>
      </c>
      <c r="K84" s="141"/>
      <c r="L84" s="141"/>
      <c r="M84" s="141"/>
      <c r="N84" s="141"/>
      <c r="O84" s="141"/>
      <c r="P84" s="141"/>
      <c r="Q84" s="141"/>
      <c r="R84" s="141"/>
      <c r="S84" s="141"/>
      <c r="T84" s="141"/>
      <c r="U84" s="141"/>
      <c r="V84" s="141"/>
      <c r="W84" s="141"/>
      <c r="X84" s="12"/>
    </row>
    <row r="85" spans="1:24" ht="20.100000000000001" customHeight="1" x14ac:dyDescent="0.15">
      <c r="A85" s="121">
        <f>IF(ISBLANK(I85), 1, 0)</f>
        <v>1</v>
      </c>
      <c r="B85" s="3"/>
      <c r="C85" s="10"/>
      <c r="D85" s="11">
        <v>3</v>
      </c>
      <c r="E85" s="142" t="s">
        <v>176</v>
      </c>
      <c r="F85" s="142"/>
      <c r="G85" s="142"/>
      <c r="H85" s="142"/>
      <c r="I85" s="150"/>
      <c r="J85" s="150"/>
      <c r="K85" s="150"/>
      <c r="L85" s="150"/>
      <c r="M85" s="150"/>
      <c r="N85" s="150"/>
      <c r="O85" s="150"/>
      <c r="P85" s="150"/>
      <c r="Q85" s="150"/>
      <c r="R85" s="150"/>
      <c r="S85" s="150"/>
      <c r="T85" s="150"/>
      <c r="U85" s="150"/>
      <c r="V85" s="150"/>
      <c r="W85" s="150"/>
      <c r="X85" s="12"/>
    </row>
    <row r="86" spans="1:24" ht="20.100000000000001" customHeight="1" x14ac:dyDescent="0.15">
      <c r="A86" s="121"/>
      <c r="B86" s="3"/>
      <c r="C86" s="10"/>
      <c r="D86" s="11"/>
      <c r="E86" s="152"/>
      <c r="F86" s="152"/>
      <c r="G86" s="152"/>
      <c r="H86" s="152"/>
      <c r="I86" s="35" t="s">
        <v>26</v>
      </c>
      <c r="J86" s="141" t="s">
        <v>32</v>
      </c>
      <c r="K86" s="141"/>
      <c r="L86" s="141"/>
      <c r="M86" s="141"/>
      <c r="N86" s="141"/>
      <c r="O86" s="141"/>
      <c r="P86" s="141"/>
      <c r="Q86" s="141"/>
      <c r="R86" s="141"/>
      <c r="S86" s="141"/>
      <c r="T86" s="141"/>
      <c r="U86" s="141"/>
      <c r="V86" s="141"/>
      <c r="W86" s="141"/>
      <c r="X86" s="12"/>
    </row>
    <row r="87" spans="1:24" ht="20.100000000000001" customHeight="1" x14ac:dyDescent="0.15">
      <c r="A87" s="121">
        <f>IF(ISBLANK(I87), 1, 0)</f>
        <v>1</v>
      </c>
      <c r="B87" s="3"/>
      <c r="C87" s="10"/>
      <c r="D87" s="11">
        <v>4</v>
      </c>
      <c r="E87" s="142" t="s">
        <v>7</v>
      </c>
      <c r="F87" s="142"/>
      <c r="G87" s="142"/>
      <c r="H87" s="142"/>
      <c r="I87" s="150"/>
      <c r="J87" s="150"/>
      <c r="K87" s="150"/>
      <c r="L87" s="150"/>
      <c r="M87" s="150"/>
      <c r="N87" s="148"/>
      <c r="O87" s="148"/>
      <c r="P87" s="148"/>
      <c r="Q87" s="148"/>
      <c r="R87" s="148"/>
      <c r="S87" s="148"/>
      <c r="T87" s="148"/>
      <c r="U87" s="148"/>
      <c r="V87" s="148"/>
      <c r="W87" s="148"/>
      <c r="X87" s="12"/>
    </row>
    <row r="88" spans="1:24" ht="20.100000000000001" customHeight="1" x14ac:dyDescent="0.15">
      <c r="A88" s="121"/>
      <c r="B88" s="3"/>
      <c r="C88" s="13"/>
      <c r="D88" s="27"/>
      <c r="E88" s="152"/>
      <c r="F88" s="152"/>
      <c r="G88" s="152"/>
      <c r="H88" s="152"/>
      <c r="I88" s="35" t="s">
        <v>26</v>
      </c>
      <c r="J88" s="141" t="s">
        <v>31</v>
      </c>
      <c r="K88" s="141"/>
      <c r="L88" s="141"/>
      <c r="M88" s="141"/>
      <c r="N88" s="141"/>
      <c r="O88" s="141"/>
      <c r="P88" s="141"/>
      <c r="Q88" s="141"/>
      <c r="R88" s="141"/>
      <c r="S88" s="141"/>
      <c r="T88" s="141"/>
      <c r="U88" s="141"/>
      <c r="V88" s="141"/>
      <c r="W88" s="141"/>
      <c r="X88" s="12"/>
    </row>
    <row r="89" spans="1:24" ht="20.100000000000001" customHeight="1" x14ac:dyDescent="0.15">
      <c r="A89" s="121"/>
      <c r="B89" s="3"/>
      <c r="C89" s="10"/>
      <c r="D89" s="11">
        <v>5</v>
      </c>
      <c r="E89" s="142" t="s">
        <v>8</v>
      </c>
      <c r="F89" s="142"/>
      <c r="G89" s="142"/>
      <c r="H89" s="142"/>
      <c r="I89" s="150"/>
      <c r="J89" s="150"/>
      <c r="K89" s="150"/>
      <c r="L89" s="150"/>
      <c r="M89" s="150"/>
      <c r="N89" s="148"/>
      <c r="O89" s="148"/>
      <c r="P89" s="148"/>
      <c r="Q89" s="148"/>
      <c r="R89" s="148"/>
      <c r="S89" s="148"/>
      <c r="T89" s="148"/>
      <c r="U89" s="148"/>
      <c r="V89" s="148"/>
      <c r="W89" s="148"/>
      <c r="X89" s="12"/>
    </row>
    <row r="90" spans="1:24" ht="20.100000000000001" customHeight="1" x14ac:dyDescent="0.15">
      <c r="A90" s="121"/>
      <c r="B90" s="3"/>
      <c r="C90" s="13"/>
      <c r="D90" s="27"/>
      <c r="E90" s="152"/>
      <c r="F90" s="152"/>
      <c r="G90" s="152"/>
      <c r="H90" s="152"/>
      <c r="I90" s="35" t="s">
        <v>26</v>
      </c>
      <c r="J90" s="141" t="s">
        <v>31</v>
      </c>
      <c r="K90" s="141"/>
      <c r="L90" s="141"/>
      <c r="M90" s="141"/>
      <c r="N90" s="141"/>
      <c r="O90" s="141"/>
      <c r="P90" s="141"/>
      <c r="Q90" s="141"/>
      <c r="R90" s="141"/>
      <c r="S90" s="141"/>
      <c r="T90" s="141"/>
      <c r="U90" s="141"/>
      <c r="V90" s="141"/>
      <c r="W90" s="141"/>
      <c r="X90" s="12"/>
    </row>
    <row r="91" spans="1:24" ht="20.100000000000001" customHeight="1" x14ac:dyDescent="0.15">
      <c r="A91" s="121"/>
      <c r="B91" s="3"/>
      <c r="C91" s="10"/>
      <c r="D91" s="11">
        <v>6</v>
      </c>
      <c r="E91" s="142" t="s">
        <v>15</v>
      </c>
      <c r="F91" s="142"/>
      <c r="G91" s="142"/>
      <c r="H91" s="142"/>
      <c r="I91" s="150"/>
      <c r="J91" s="150"/>
      <c r="K91" s="150"/>
      <c r="L91" s="150"/>
      <c r="M91" s="150"/>
      <c r="N91" s="150"/>
      <c r="O91" s="150"/>
      <c r="P91" s="150"/>
      <c r="Q91" s="150"/>
      <c r="R91" s="150"/>
      <c r="S91" s="150"/>
      <c r="T91" s="150"/>
      <c r="U91" s="150"/>
      <c r="V91" s="150"/>
      <c r="W91" s="150"/>
      <c r="X91" s="12"/>
    </row>
    <row r="92" spans="1:24" ht="20.100000000000001" customHeight="1" x14ac:dyDescent="0.15">
      <c r="A92" s="121"/>
      <c r="B92" s="3"/>
      <c r="C92" s="13"/>
      <c r="D92" s="27"/>
      <c r="E92" s="27"/>
      <c r="F92" s="27"/>
      <c r="G92" s="27"/>
      <c r="H92" s="27"/>
      <c r="I92" s="33" t="s">
        <v>26</v>
      </c>
      <c r="J92" s="140" t="s">
        <v>171</v>
      </c>
      <c r="K92" s="140"/>
      <c r="L92" s="140"/>
      <c r="M92" s="140"/>
      <c r="N92" s="140"/>
      <c r="O92" s="140"/>
      <c r="P92" s="140"/>
      <c r="Q92" s="140"/>
      <c r="R92" s="140"/>
      <c r="S92" s="140"/>
      <c r="T92" s="140"/>
      <c r="U92" s="140"/>
      <c r="V92" s="140"/>
      <c r="W92" s="140"/>
      <c r="X92" s="12"/>
    </row>
    <row r="93" spans="1:24" ht="5.0999999999999996" customHeight="1" x14ac:dyDescent="0.15">
      <c r="A93" s="121"/>
      <c r="B93" s="3"/>
      <c r="C93" s="19"/>
      <c r="D93" s="20"/>
      <c r="E93" s="20"/>
      <c r="F93" s="20"/>
      <c r="G93" s="20"/>
      <c r="H93" s="20"/>
      <c r="I93" s="21"/>
      <c r="J93" s="21"/>
      <c r="K93" s="21"/>
      <c r="L93" s="39"/>
      <c r="M93" s="21"/>
      <c r="N93" s="21"/>
      <c r="O93" s="21"/>
      <c r="P93" s="21"/>
      <c r="Q93" s="21"/>
      <c r="R93" s="21"/>
      <c r="S93" s="21"/>
      <c r="T93" s="21"/>
      <c r="U93" s="21"/>
      <c r="V93" s="21"/>
      <c r="W93" s="21"/>
      <c r="X93" s="22"/>
    </row>
    <row r="94" spans="1:24" ht="9.9499999999999993" customHeight="1" x14ac:dyDescent="0.15">
      <c r="A94" s="121"/>
      <c r="B94" s="3"/>
      <c r="C94" s="27"/>
      <c r="D94" s="27"/>
      <c r="E94" s="27"/>
      <c r="F94" s="27"/>
      <c r="G94" s="27"/>
      <c r="H94" s="27"/>
      <c r="I94" s="118"/>
      <c r="J94" s="28"/>
      <c r="K94" s="28"/>
      <c r="L94" s="127"/>
      <c r="M94" s="28"/>
      <c r="N94" s="28"/>
      <c r="O94" s="28"/>
      <c r="P94" s="28"/>
      <c r="Q94" s="28"/>
      <c r="R94" s="28"/>
      <c r="S94" s="28"/>
      <c r="T94" s="28"/>
      <c r="U94" s="28"/>
      <c r="V94" s="28"/>
      <c r="W94" s="28"/>
      <c r="X94" s="27"/>
    </row>
    <row r="95" spans="1:24" ht="9.9499999999999993" customHeight="1" x14ac:dyDescent="0.15">
      <c r="A95" s="121"/>
      <c r="B95" s="3"/>
      <c r="C95" s="27"/>
      <c r="D95" s="27"/>
      <c r="E95" s="27"/>
      <c r="F95" s="27"/>
      <c r="G95" s="27"/>
      <c r="H95" s="27"/>
      <c r="I95" s="28"/>
      <c r="J95" s="27"/>
      <c r="K95" s="27"/>
      <c r="L95" s="126"/>
      <c r="M95" s="27"/>
      <c r="N95" s="27"/>
      <c r="O95" s="27"/>
      <c r="P95" s="27"/>
      <c r="Q95" s="27"/>
      <c r="R95" s="27"/>
      <c r="S95" s="27"/>
      <c r="T95" s="27"/>
      <c r="U95" s="27"/>
      <c r="V95" s="27"/>
      <c r="W95" s="27"/>
      <c r="X95" s="27"/>
    </row>
    <row r="96" spans="1:24" ht="20.100000000000001" customHeight="1" x14ac:dyDescent="0.15">
      <c r="A96" s="121"/>
      <c r="B96" s="3"/>
      <c r="C96" s="155" t="s">
        <v>34</v>
      </c>
      <c r="D96" s="156"/>
      <c r="E96" s="156"/>
      <c r="F96" s="156"/>
      <c r="G96" s="156"/>
      <c r="H96" s="157"/>
      <c r="I96" s="119"/>
    </row>
    <row r="97" spans="1:24" ht="8.1" customHeight="1" x14ac:dyDescent="0.15">
      <c r="A97" s="121"/>
      <c r="B97" s="3"/>
      <c r="C97" s="6"/>
      <c r="D97" s="7"/>
      <c r="E97" s="7"/>
      <c r="F97" s="7"/>
      <c r="G97" s="7"/>
      <c r="H97" s="7"/>
      <c r="I97" s="8"/>
      <c r="J97" s="8"/>
      <c r="K97" s="8"/>
      <c r="L97" s="8"/>
      <c r="M97" s="8"/>
      <c r="N97" s="8"/>
      <c r="O97" s="8"/>
      <c r="P97" s="8"/>
      <c r="Q97" s="8"/>
      <c r="R97" s="8"/>
      <c r="S97" s="8"/>
      <c r="T97" s="8"/>
      <c r="U97" s="8"/>
      <c r="V97" s="8"/>
      <c r="W97" s="8"/>
      <c r="X97" s="9"/>
    </row>
    <row r="98" spans="1:24" ht="20.100000000000001" customHeight="1" x14ac:dyDescent="0.15">
      <c r="A98" s="121">
        <f>IF(AND(I16="有",ISBLANK(I98)), 1, 0)</f>
        <v>0</v>
      </c>
      <c r="B98" s="3"/>
      <c r="C98" s="10"/>
      <c r="D98" s="11">
        <v>1</v>
      </c>
      <c r="E98" s="142" t="s">
        <v>1</v>
      </c>
      <c r="F98" s="142"/>
      <c r="G98" s="142"/>
      <c r="H98" s="142"/>
      <c r="I98" s="180"/>
      <c r="J98" s="180"/>
      <c r="K98" s="180"/>
      <c r="L98" s="180"/>
      <c r="M98" s="180"/>
      <c r="N98" s="148"/>
      <c r="O98" s="148"/>
      <c r="P98" s="148"/>
      <c r="Q98" s="148"/>
      <c r="R98" s="148"/>
      <c r="S98" s="148"/>
      <c r="T98" s="148"/>
      <c r="U98" s="148"/>
      <c r="V98" s="148"/>
      <c r="W98" s="148"/>
      <c r="X98" s="12"/>
    </row>
    <row r="99" spans="1:24" ht="20.100000000000001" customHeight="1" x14ac:dyDescent="0.15">
      <c r="A99" s="121"/>
      <c r="B99" s="3"/>
      <c r="C99" s="10"/>
      <c r="D99" s="11"/>
      <c r="E99" s="152"/>
      <c r="F99" s="152"/>
      <c r="G99" s="152"/>
      <c r="H99" s="152"/>
      <c r="I99" s="33" t="s">
        <v>26</v>
      </c>
      <c r="J99" s="141" t="s">
        <v>187</v>
      </c>
      <c r="K99" s="141"/>
      <c r="L99" s="141"/>
      <c r="M99" s="141"/>
      <c r="N99" s="141"/>
      <c r="O99" s="141"/>
      <c r="P99" s="141"/>
      <c r="Q99" s="141"/>
      <c r="R99" s="141"/>
      <c r="S99" s="141"/>
      <c r="T99" s="141"/>
      <c r="U99" s="141"/>
      <c r="V99" s="141"/>
      <c r="W99" s="141"/>
      <c r="X99" s="12"/>
    </row>
    <row r="100" spans="1:24" ht="20.100000000000001" customHeight="1" x14ac:dyDescent="0.15">
      <c r="A100" s="121">
        <f>IF(AND(I16="有", AND(I100&lt;&gt;"", OR(ISERROR(FIND("@"&amp;LEFT(I100,3)&amp;"@",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ISERROR(FIND("@"&amp;LEFT(I100,4)&amp;"@","@神奈川県@和歌山県@鹿児島県@"))=FALSE))=FALSE), 1001,0)</f>
        <v>0</v>
      </c>
      <c r="B100" s="3"/>
      <c r="C100" s="10"/>
      <c r="D100" s="11">
        <v>2</v>
      </c>
      <c r="E100" s="142" t="s">
        <v>2</v>
      </c>
      <c r="F100" s="142"/>
      <c r="G100" s="142"/>
      <c r="H100" s="142"/>
      <c r="I100" s="191"/>
      <c r="J100" s="191"/>
      <c r="K100" s="191"/>
      <c r="L100" s="191"/>
      <c r="M100" s="191"/>
      <c r="N100" s="191"/>
      <c r="O100" s="191"/>
      <c r="P100" s="191"/>
      <c r="Q100" s="191"/>
      <c r="R100" s="191"/>
      <c r="S100" s="191"/>
      <c r="T100" s="191"/>
      <c r="U100" s="191"/>
      <c r="V100" s="191"/>
      <c r="W100" s="191"/>
      <c r="X100" s="12"/>
    </row>
    <row r="101" spans="1:24" ht="20.100000000000001" customHeight="1" x14ac:dyDescent="0.15">
      <c r="A101" s="121"/>
      <c r="B101" s="3"/>
      <c r="C101" s="10"/>
      <c r="D101" s="11"/>
      <c r="E101" s="152"/>
      <c r="F101" s="152"/>
      <c r="G101" s="152"/>
      <c r="H101" s="152"/>
      <c r="I101" s="35" t="s">
        <v>25</v>
      </c>
      <c r="J101" s="141" t="s">
        <v>164</v>
      </c>
      <c r="K101" s="141"/>
      <c r="L101" s="141"/>
      <c r="M101" s="141"/>
      <c r="N101" s="141"/>
      <c r="O101" s="141"/>
      <c r="P101" s="141"/>
      <c r="Q101" s="141"/>
      <c r="R101" s="141"/>
      <c r="S101" s="141"/>
      <c r="T101" s="141"/>
      <c r="U101" s="141"/>
      <c r="V101" s="141"/>
      <c r="W101" s="141"/>
      <c r="X101" s="12"/>
    </row>
    <row r="102" spans="1:24" ht="20.100000000000001" customHeight="1" x14ac:dyDescent="0.15">
      <c r="A102" s="121"/>
      <c r="B102" s="3"/>
      <c r="C102" s="10"/>
      <c r="D102" s="11">
        <v>3</v>
      </c>
      <c r="E102" s="142" t="s">
        <v>12</v>
      </c>
      <c r="F102" s="142"/>
      <c r="G102" s="142"/>
      <c r="H102" s="142"/>
      <c r="I102" s="150"/>
      <c r="J102" s="150"/>
      <c r="K102" s="150"/>
      <c r="L102" s="150"/>
      <c r="M102" s="150"/>
      <c r="N102" s="150"/>
      <c r="O102" s="150"/>
      <c r="P102" s="150"/>
      <c r="Q102" s="150"/>
      <c r="R102" s="150"/>
      <c r="S102" s="150"/>
      <c r="T102" s="150"/>
      <c r="U102" s="150"/>
      <c r="V102" s="150"/>
      <c r="W102" s="150"/>
      <c r="X102" s="12"/>
    </row>
    <row r="103" spans="1:24" ht="20.100000000000001" customHeight="1" x14ac:dyDescent="0.15">
      <c r="A103" s="121"/>
      <c r="B103" s="3"/>
      <c r="C103" s="10"/>
      <c r="D103" s="11"/>
      <c r="E103" s="152"/>
      <c r="F103" s="152"/>
      <c r="G103" s="152"/>
      <c r="H103" s="152"/>
      <c r="I103" s="33" t="s">
        <v>26</v>
      </c>
      <c r="J103" s="141" t="s">
        <v>30</v>
      </c>
      <c r="K103" s="141"/>
      <c r="L103" s="141"/>
      <c r="M103" s="141"/>
      <c r="N103" s="141"/>
      <c r="O103" s="141"/>
      <c r="P103" s="141"/>
      <c r="Q103" s="141"/>
      <c r="R103" s="141"/>
      <c r="S103" s="141"/>
      <c r="T103" s="141"/>
      <c r="U103" s="141"/>
      <c r="V103" s="141"/>
      <c r="W103" s="141"/>
      <c r="X103" s="12"/>
    </row>
    <row r="104" spans="1:24" ht="20.100000000000001" customHeight="1" x14ac:dyDescent="0.15">
      <c r="A104" s="121">
        <f>IF(AND(I16="有",ISBLANK(I104)), 1, 0)</f>
        <v>0</v>
      </c>
      <c r="B104" s="3"/>
      <c r="C104" s="10"/>
      <c r="D104" s="11">
        <v>4</v>
      </c>
      <c r="E104" s="142" t="s">
        <v>13</v>
      </c>
      <c r="F104" s="142"/>
      <c r="G104" s="142"/>
      <c r="H104" s="142"/>
      <c r="I104" s="150"/>
      <c r="J104" s="150"/>
      <c r="K104" s="150"/>
      <c r="L104" s="150"/>
      <c r="M104" s="150"/>
      <c r="N104" s="150"/>
      <c r="O104" s="150"/>
      <c r="P104" s="150"/>
      <c r="Q104" s="150"/>
      <c r="R104" s="150"/>
      <c r="S104" s="150"/>
      <c r="T104" s="150"/>
      <c r="U104" s="150"/>
      <c r="V104" s="150"/>
      <c r="W104" s="150"/>
      <c r="X104" s="12"/>
    </row>
    <row r="105" spans="1:24" ht="20.100000000000001" customHeight="1" x14ac:dyDescent="0.15">
      <c r="A105" s="121"/>
      <c r="B105" s="3"/>
      <c r="C105" s="13"/>
      <c r="D105" s="27"/>
      <c r="E105" s="152"/>
      <c r="F105" s="152"/>
      <c r="G105" s="152"/>
      <c r="H105" s="152"/>
      <c r="I105" s="33" t="s">
        <v>26</v>
      </c>
      <c r="J105" s="141" t="s">
        <v>32</v>
      </c>
      <c r="K105" s="141"/>
      <c r="L105" s="141"/>
      <c r="M105" s="141"/>
      <c r="N105" s="141"/>
      <c r="O105" s="141"/>
      <c r="P105" s="141"/>
      <c r="Q105" s="141"/>
      <c r="R105" s="141"/>
      <c r="S105" s="141"/>
      <c r="T105" s="141"/>
      <c r="U105" s="141"/>
      <c r="V105" s="141"/>
      <c r="W105" s="141"/>
      <c r="X105" s="12"/>
    </row>
    <row r="106" spans="1:24" ht="20.100000000000001" customHeight="1" x14ac:dyDescent="0.15">
      <c r="A106" s="121">
        <f>IF(AND(I16="有",ISBLANK(I106)), 1, 0)</f>
        <v>0</v>
      </c>
      <c r="B106" s="3"/>
      <c r="C106" s="10"/>
      <c r="D106" s="11">
        <v>5</v>
      </c>
      <c r="E106" s="142" t="s">
        <v>7</v>
      </c>
      <c r="F106" s="142"/>
      <c r="G106" s="142"/>
      <c r="H106" s="142"/>
      <c r="I106" s="150"/>
      <c r="J106" s="150"/>
      <c r="K106" s="150"/>
      <c r="L106" s="150"/>
      <c r="M106" s="150"/>
      <c r="N106" s="148"/>
      <c r="O106" s="148"/>
      <c r="P106" s="148"/>
      <c r="Q106" s="148"/>
      <c r="R106" s="148"/>
      <c r="S106" s="148"/>
      <c r="T106" s="148"/>
      <c r="U106" s="148"/>
      <c r="V106" s="148"/>
      <c r="W106" s="148"/>
      <c r="X106" s="12"/>
    </row>
    <row r="107" spans="1:24" ht="20.100000000000001" customHeight="1" x14ac:dyDescent="0.15">
      <c r="A107" s="121"/>
      <c r="B107" s="3"/>
      <c r="C107" s="13"/>
      <c r="D107" s="27"/>
      <c r="E107" s="152"/>
      <c r="F107" s="152"/>
      <c r="G107" s="152"/>
      <c r="H107" s="152"/>
      <c r="I107" s="33" t="s">
        <v>26</v>
      </c>
      <c r="J107" s="141" t="s">
        <v>31</v>
      </c>
      <c r="K107" s="141"/>
      <c r="L107" s="141"/>
      <c r="M107" s="141"/>
      <c r="N107" s="141"/>
      <c r="O107" s="141"/>
      <c r="P107" s="141"/>
      <c r="Q107" s="141"/>
      <c r="R107" s="141"/>
      <c r="S107" s="141"/>
      <c r="T107" s="141"/>
      <c r="U107" s="141"/>
      <c r="V107" s="141"/>
      <c r="W107" s="141"/>
      <c r="X107" s="12"/>
    </row>
    <row r="108" spans="1:24" ht="20.100000000000001" customHeight="1" x14ac:dyDescent="0.15">
      <c r="A108" s="121"/>
      <c r="B108" s="3"/>
      <c r="C108" s="10"/>
      <c r="D108" s="11">
        <v>6</v>
      </c>
      <c r="E108" s="142" t="s">
        <v>8</v>
      </c>
      <c r="F108" s="142"/>
      <c r="G108" s="142"/>
      <c r="H108" s="142"/>
      <c r="I108" s="150"/>
      <c r="J108" s="150"/>
      <c r="K108" s="150"/>
      <c r="L108" s="150"/>
      <c r="M108" s="150"/>
      <c r="N108" s="148"/>
      <c r="O108" s="148"/>
      <c r="P108" s="148"/>
      <c r="Q108" s="148"/>
      <c r="R108" s="148"/>
      <c r="S108" s="148"/>
      <c r="T108" s="148"/>
      <c r="U108" s="148"/>
      <c r="V108" s="148"/>
      <c r="W108" s="148"/>
      <c r="X108" s="12"/>
    </row>
    <row r="109" spans="1:24" ht="20.100000000000001" customHeight="1" x14ac:dyDescent="0.15">
      <c r="A109" s="121"/>
      <c r="B109" s="3"/>
      <c r="C109" s="13"/>
      <c r="D109" s="27"/>
      <c r="E109" s="152"/>
      <c r="F109" s="152"/>
      <c r="G109" s="152"/>
      <c r="H109" s="152"/>
      <c r="I109" s="33" t="s">
        <v>26</v>
      </c>
      <c r="J109" s="141" t="s">
        <v>31</v>
      </c>
      <c r="K109" s="141"/>
      <c r="L109" s="141"/>
      <c r="M109" s="141"/>
      <c r="N109" s="141"/>
      <c r="O109" s="141"/>
      <c r="P109" s="141"/>
      <c r="Q109" s="141"/>
      <c r="R109" s="141"/>
      <c r="S109" s="141"/>
      <c r="T109" s="141"/>
      <c r="U109" s="141"/>
      <c r="V109" s="141"/>
      <c r="W109" s="141"/>
      <c r="X109" s="12"/>
    </row>
    <row r="110" spans="1:24" ht="5.0999999999999996" customHeight="1" x14ac:dyDescent="0.15">
      <c r="A110" s="121"/>
      <c r="B110" s="3"/>
      <c r="C110" s="19"/>
      <c r="D110" s="20"/>
      <c r="E110" s="172"/>
      <c r="F110" s="172"/>
      <c r="G110" s="172"/>
      <c r="H110" s="172"/>
      <c r="I110" s="21"/>
      <c r="J110" s="21"/>
      <c r="K110" s="21"/>
      <c r="L110" s="39"/>
      <c r="M110" s="21"/>
      <c r="N110" s="21"/>
      <c r="O110" s="21"/>
      <c r="P110" s="21"/>
      <c r="Q110" s="21"/>
      <c r="R110" s="21"/>
      <c r="S110" s="21"/>
      <c r="T110" s="21"/>
      <c r="U110" s="21"/>
      <c r="V110" s="21"/>
      <c r="W110" s="21"/>
      <c r="X110" s="22"/>
    </row>
    <row r="111" spans="1:24" ht="9.9499999999999993" customHeight="1" x14ac:dyDescent="0.15">
      <c r="A111" s="121"/>
      <c r="B111" s="3"/>
      <c r="C111" s="27"/>
      <c r="D111" s="27"/>
      <c r="E111" s="27"/>
      <c r="F111" s="27"/>
      <c r="G111" s="27"/>
      <c r="H111" s="27"/>
      <c r="I111" s="28"/>
      <c r="J111" s="28"/>
      <c r="K111" s="28"/>
      <c r="L111" s="127"/>
      <c r="M111" s="28"/>
      <c r="N111" s="28"/>
      <c r="O111" s="28"/>
      <c r="P111" s="28"/>
      <c r="Q111" s="28"/>
      <c r="R111" s="28"/>
      <c r="S111" s="28"/>
      <c r="T111" s="28"/>
      <c r="U111" s="28"/>
      <c r="V111" s="28"/>
      <c r="W111" s="28"/>
      <c r="X111" s="27"/>
    </row>
    <row r="112" spans="1:24" s="25" customFormat="1" ht="9.9499999999999993" customHeight="1" x14ac:dyDescent="0.15">
      <c r="A112" s="121"/>
      <c r="B112" s="3"/>
      <c r="C112" s="27"/>
      <c r="D112" s="27"/>
      <c r="E112" s="27"/>
      <c r="F112" s="27"/>
      <c r="G112" s="27"/>
      <c r="H112" s="27"/>
      <c r="I112" s="28"/>
      <c r="J112" s="27"/>
      <c r="K112" s="27"/>
      <c r="L112" s="126"/>
      <c r="M112" s="27"/>
      <c r="N112" s="27"/>
      <c r="O112" s="27"/>
      <c r="P112" s="27"/>
      <c r="Q112" s="27"/>
      <c r="R112" s="27"/>
      <c r="S112" s="27"/>
      <c r="T112" s="27"/>
      <c r="U112" s="27"/>
      <c r="V112" s="27"/>
      <c r="W112" s="27"/>
      <c r="X112" s="27"/>
    </row>
    <row r="113" spans="1:25" s="25" customFormat="1" ht="20.100000000000001" customHeight="1" x14ac:dyDescent="0.15">
      <c r="A113" s="121"/>
      <c r="B113" s="3"/>
      <c r="C113" s="155" t="s">
        <v>36</v>
      </c>
      <c r="D113" s="156"/>
      <c r="E113" s="156"/>
      <c r="F113" s="156"/>
      <c r="G113" s="156"/>
      <c r="H113" s="157"/>
    </row>
    <row r="114" spans="1:25" s="25" customFormat="1" ht="8.1" customHeight="1" x14ac:dyDescent="0.15">
      <c r="A114" s="121"/>
      <c r="B114" s="3"/>
      <c r="C114" s="6"/>
      <c r="D114" s="7"/>
      <c r="E114" s="7"/>
      <c r="F114" s="7"/>
      <c r="G114" s="7"/>
      <c r="H114" s="7"/>
      <c r="I114" s="8"/>
      <c r="J114" s="8"/>
      <c r="K114" s="8"/>
      <c r="L114" s="8"/>
      <c r="M114" s="8"/>
      <c r="N114" s="8"/>
      <c r="O114" s="8"/>
      <c r="P114" s="8"/>
      <c r="Q114" s="8"/>
      <c r="R114" s="8"/>
      <c r="S114" s="8"/>
      <c r="T114" s="8"/>
      <c r="U114" s="8"/>
      <c r="V114" s="8"/>
      <c r="W114" s="8"/>
      <c r="X114" s="9"/>
    </row>
    <row r="115" spans="1:25" s="25" customFormat="1" ht="20.100000000000001" customHeight="1" x14ac:dyDescent="0.15">
      <c r="A115" s="121"/>
      <c r="B115" s="3"/>
      <c r="C115" s="6"/>
      <c r="D115" s="11">
        <v>1</v>
      </c>
      <c r="E115" s="142" t="s">
        <v>52</v>
      </c>
      <c r="F115" s="142"/>
      <c r="G115" s="142"/>
      <c r="H115" s="142"/>
      <c r="I115" s="143" t="s">
        <v>51</v>
      </c>
      <c r="J115" s="144"/>
      <c r="K115" s="144"/>
      <c r="L115" s="144"/>
      <c r="M115" s="145"/>
      <c r="N115" s="165" t="s">
        <v>50</v>
      </c>
      <c r="O115" s="166"/>
      <c r="P115" s="173"/>
      <c r="Q115" s="165" t="s">
        <v>49</v>
      </c>
      <c r="R115" s="166"/>
      <c r="S115" s="173"/>
      <c r="T115" s="165" t="s">
        <v>48</v>
      </c>
      <c r="U115" s="166"/>
      <c r="V115" s="167"/>
      <c r="W115" s="42"/>
      <c r="X115" s="12"/>
    </row>
    <row r="116" spans="1:25" s="25" customFormat="1" ht="20.100000000000001" customHeight="1" x14ac:dyDescent="0.15">
      <c r="A116" s="121">
        <f>IF(OR(ISBLANK(I116),ISBLANK(N116),ISBLANK(Q116)), 1100, 0)</f>
        <v>1100</v>
      </c>
      <c r="B116" s="3"/>
      <c r="C116" s="10"/>
      <c r="D116" s="11"/>
      <c r="E116" s="174"/>
      <c r="F116" s="174"/>
      <c r="G116" s="174"/>
      <c r="H116" s="174"/>
      <c r="I116" s="175"/>
      <c r="J116" s="176"/>
      <c r="K116" s="176"/>
      <c r="L116" s="176"/>
      <c r="M116" s="177"/>
      <c r="N116" s="178"/>
      <c r="O116" s="176"/>
      <c r="P116" s="177"/>
      <c r="Q116" s="178"/>
      <c r="R116" s="176"/>
      <c r="S116" s="177"/>
      <c r="T116" s="168">
        <f>SUM(I116:S116)</f>
        <v>0</v>
      </c>
      <c r="U116" s="169"/>
      <c r="V116" s="170"/>
      <c r="W116" s="43"/>
      <c r="X116" s="12"/>
    </row>
    <row r="117" spans="1:25" s="25" customFormat="1" ht="20.100000000000001" customHeight="1" x14ac:dyDescent="0.15">
      <c r="A117" s="121"/>
      <c r="B117" s="3"/>
      <c r="C117" s="10"/>
      <c r="D117" s="11"/>
      <c r="E117" s="152"/>
      <c r="F117" s="152"/>
      <c r="G117" s="152"/>
      <c r="H117" s="152"/>
      <c r="I117" s="33"/>
      <c r="J117" s="141"/>
      <c r="K117" s="141"/>
      <c r="L117" s="141"/>
      <c r="M117" s="141"/>
      <c r="N117" s="141"/>
      <c r="O117" s="141"/>
      <c r="P117" s="141"/>
      <c r="Q117" s="141"/>
      <c r="R117" s="141"/>
      <c r="S117" s="141"/>
      <c r="T117" s="141"/>
      <c r="U117" s="141"/>
      <c r="V117" s="141"/>
      <c r="W117" s="141"/>
      <c r="X117" s="12"/>
    </row>
    <row r="118" spans="1:25" s="25" customFormat="1" ht="20.100000000000001" customHeight="1" x14ac:dyDescent="0.15">
      <c r="A118" s="121">
        <f>IF(ISBLANK(I118), 1, 0)</f>
        <v>1</v>
      </c>
      <c r="B118" s="3"/>
      <c r="C118" s="10"/>
      <c r="D118" s="11">
        <v>2</v>
      </c>
      <c r="E118" s="142" t="s">
        <v>37</v>
      </c>
      <c r="F118" s="142"/>
      <c r="G118" s="142"/>
      <c r="H118" s="142"/>
      <c r="I118" s="149"/>
      <c r="J118" s="149"/>
      <c r="K118" s="149"/>
      <c r="L118" s="149"/>
      <c r="M118" s="149"/>
      <c r="N118" s="148" t="s">
        <v>162</v>
      </c>
      <c r="O118" s="148"/>
      <c r="P118" s="148"/>
      <c r="Q118" s="148"/>
      <c r="R118" s="148"/>
      <c r="S118" s="148"/>
      <c r="T118" s="148"/>
      <c r="U118" s="148"/>
      <c r="V118" s="148"/>
      <c r="W118" s="148"/>
      <c r="X118" s="12"/>
    </row>
    <row r="119" spans="1:25" s="25" customFormat="1" ht="38.1" customHeight="1" x14ac:dyDescent="0.15">
      <c r="A119" s="121"/>
      <c r="B119" s="3"/>
      <c r="C119" s="10"/>
      <c r="D119" s="11"/>
      <c r="E119" s="152"/>
      <c r="F119" s="152"/>
      <c r="G119" s="152"/>
      <c r="H119" s="152"/>
      <c r="I119" s="33" t="s">
        <v>26</v>
      </c>
      <c r="J119" s="140" t="s">
        <v>172</v>
      </c>
      <c r="K119" s="140"/>
      <c r="L119" s="140"/>
      <c r="M119" s="140"/>
      <c r="N119" s="140"/>
      <c r="O119" s="140"/>
      <c r="P119" s="140"/>
      <c r="Q119" s="140"/>
      <c r="R119" s="140"/>
      <c r="S119" s="140"/>
      <c r="T119" s="140"/>
      <c r="U119" s="140"/>
      <c r="V119" s="140"/>
      <c r="W119" s="140"/>
      <c r="X119" s="12"/>
    </row>
    <row r="120" spans="1:25" s="25" customFormat="1" ht="20.100000000000001" customHeight="1" x14ac:dyDescent="0.15">
      <c r="A120" s="121">
        <f>IF(ISBLANK(I120), 1, 0)</f>
        <v>1</v>
      </c>
      <c r="B120" s="3"/>
      <c r="C120" s="10"/>
      <c r="D120" s="11">
        <v>3</v>
      </c>
      <c r="E120" s="142" t="s">
        <v>47</v>
      </c>
      <c r="F120" s="142"/>
      <c r="G120" s="142"/>
      <c r="H120" s="142"/>
      <c r="I120" s="150"/>
      <c r="J120" s="150"/>
      <c r="K120" s="150"/>
      <c r="L120" s="150"/>
      <c r="M120" s="150"/>
      <c r="N120" s="148" t="s">
        <v>161</v>
      </c>
      <c r="O120" s="148"/>
      <c r="P120" s="148"/>
      <c r="Q120" s="148"/>
      <c r="R120" s="148"/>
      <c r="S120" s="148"/>
      <c r="T120" s="148"/>
      <c r="U120" s="148"/>
      <c r="V120" s="148"/>
      <c r="W120" s="148"/>
      <c r="X120" s="12"/>
    </row>
    <row r="121" spans="1:25" s="25" customFormat="1" ht="20.100000000000001" customHeight="1" x14ac:dyDescent="0.15">
      <c r="A121" s="121"/>
      <c r="B121" s="3"/>
      <c r="C121" s="10"/>
      <c r="D121" s="11"/>
      <c r="E121" s="152"/>
      <c r="F121" s="152"/>
      <c r="G121" s="152"/>
      <c r="H121" s="152"/>
      <c r="I121" s="33" t="s">
        <v>26</v>
      </c>
      <c r="J121" s="141" t="s">
        <v>183</v>
      </c>
      <c r="K121" s="141"/>
      <c r="L121" s="141"/>
      <c r="M121" s="141"/>
      <c r="N121" s="141"/>
      <c r="O121" s="141"/>
      <c r="P121" s="141"/>
      <c r="Q121" s="141"/>
      <c r="R121" s="141"/>
      <c r="S121" s="141"/>
      <c r="T121" s="141"/>
      <c r="U121" s="141"/>
      <c r="V121" s="141"/>
      <c r="W121" s="141"/>
      <c r="X121" s="12"/>
    </row>
    <row r="122" spans="1:25" s="25" customFormat="1" ht="20.100000000000001" customHeight="1" x14ac:dyDescent="0.15">
      <c r="A122" s="121"/>
      <c r="B122" s="3"/>
      <c r="C122" s="10"/>
      <c r="D122" s="11">
        <v>4</v>
      </c>
      <c r="E122" s="142" t="s">
        <v>42</v>
      </c>
      <c r="F122" s="142"/>
      <c r="G122" s="142"/>
      <c r="H122" s="142"/>
      <c r="I122" s="171"/>
      <c r="J122" s="171"/>
      <c r="K122" s="171"/>
      <c r="L122" s="171"/>
      <c r="M122" s="171"/>
      <c r="N122" s="29" t="s">
        <v>38</v>
      </c>
      <c r="O122" s="171"/>
      <c r="P122" s="171"/>
      <c r="Q122" s="171"/>
      <c r="R122" s="220" t="s">
        <v>39</v>
      </c>
      <c r="S122" s="220"/>
      <c r="T122" s="220"/>
      <c r="U122" s="220"/>
      <c r="V122" s="220"/>
      <c r="W122" s="220"/>
      <c r="X122" s="12"/>
    </row>
    <row r="123" spans="1:25" s="25" customFormat="1" ht="30" customHeight="1" x14ac:dyDescent="0.15">
      <c r="A123" s="121"/>
      <c r="B123" s="3"/>
      <c r="C123" s="10"/>
      <c r="D123" s="11"/>
      <c r="E123" s="152"/>
      <c r="F123" s="152"/>
      <c r="G123" s="152"/>
      <c r="H123" s="152"/>
      <c r="I123" s="33" t="s">
        <v>43</v>
      </c>
      <c r="J123" s="140" t="s">
        <v>190</v>
      </c>
      <c r="K123" s="141"/>
      <c r="L123" s="141"/>
      <c r="M123" s="141"/>
      <c r="N123" s="141"/>
      <c r="O123" s="141"/>
      <c r="P123" s="141"/>
      <c r="Q123" s="141"/>
      <c r="R123" s="141"/>
      <c r="S123" s="141"/>
      <c r="T123" s="141"/>
      <c r="U123" s="141"/>
      <c r="V123" s="141"/>
      <c r="W123" s="141"/>
      <c r="X123" s="12"/>
    </row>
    <row r="124" spans="1:25" s="25" customFormat="1" ht="20.100000000000001" customHeight="1" x14ac:dyDescent="0.15">
      <c r="A124" s="121"/>
      <c r="B124" s="3"/>
      <c r="C124" s="10"/>
      <c r="D124" s="26">
        <v>5</v>
      </c>
      <c r="E124" s="151" t="s">
        <v>53</v>
      </c>
      <c r="F124" s="151"/>
      <c r="G124" s="151"/>
      <c r="H124" s="151"/>
      <c r="I124" s="153"/>
      <c r="J124" s="154"/>
      <c r="K124" s="154"/>
      <c r="L124" s="154"/>
      <c r="M124" s="154"/>
      <c r="N124" s="154"/>
      <c r="O124" s="154"/>
      <c r="P124" s="154"/>
      <c r="Q124" s="154"/>
      <c r="R124" s="154"/>
      <c r="S124" s="154"/>
      <c r="T124" s="154"/>
      <c r="U124" s="154"/>
      <c r="V124" s="154"/>
      <c r="W124" s="154"/>
      <c r="X124" s="12"/>
      <c r="Y124" s="27"/>
    </row>
    <row r="125" spans="1:25" s="25" customFormat="1" ht="39.950000000000003" customHeight="1" x14ac:dyDescent="0.15">
      <c r="A125" s="121"/>
      <c r="B125" s="3"/>
      <c r="C125" s="10"/>
      <c r="D125" s="26"/>
      <c r="E125" s="46"/>
      <c r="F125" s="46"/>
      <c r="G125" s="46"/>
      <c r="H125" s="46"/>
      <c r="I125" s="154"/>
      <c r="J125" s="154"/>
      <c r="K125" s="154"/>
      <c r="L125" s="154"/>
      <c r="M125" s="154"/>
      <c r="N125" s="154"/>
      <c r="O125" s="154"/>
      <c r="P125" s="154"/>
      <c r="Q125" s="154"/>
      <c r="R125" s="154"/>
      <c r="S125" s="154"/>
      <c r="T125" s="154"/>
      <c r="U125" s="154"/>
      <c r="V125" s="154"/>
      <c r="W125" s="154"/>
      <c r="X125" s="12"/>
      <c r="Y125" s="38"/>
    </row>
    <row r="126" spans="1:25" s="25" customFormat="1" ht="20.100000000000001" customHeight="1" x14ac:dyDescent="0.15">
      <c r="A126" s="121"/>
      <c r="B126" s="3"/>
      <c r="C126" s="10"/>
      <c r="D126" s="11"/>
      <c r="E126" s="152"/>
      <c r="F126" s="152"/>
      <c r="G126" s="152"/>
      <c r="H126" s="152"/>
      <c r="I126" s="33"/>
      <c r="J126" s="141"/>
      <c r="K126" s="141"/>
      <c r="L126" s="141"/>
      <c r="M126" s="141"/>
      <c r="N126" s="141"/>
      <c r="O126" s="141"/>
      <c r="P126" s="141"/>
      <c r="Q126" s="141"/>
      <c r="R126" s="141"/>
      <c r="S126" s="141"/>
      <c r="T126" s="141"/>
      <c r="U126" s="141"/>
      <c r="V126" s="141"/>
      <c r="W126" s="141"/>
      <c r="X126" s="12"/>
    </row>
    <row r="127" spans="1:25" s="25" customFormat="1" ht="20.100000000000001" customHeight="1" x14ac:dyDescent="0.15">
      <c r="A127" s="121"/>
      <c r="B127" s="3"/>
      <c r="C127" s="10"/>
      <c r="D127" s="26">
        <v>6</v>
      </c>
      <c r="E127" s="151" t="s">
        <v>54</v>
      </c>
      <c r="F127" s="151"/>
      <c r="G127" s="151"/>
      <c r="H127" s="151"/>
      <c r="I127" s="153"/>
      <c r="J127" s="154"/>
      <c r="K127" s="154"/>
      <c r="L127" s="154"/>
      <c r="M127" s="154"/>
      <c r="N127" s="154"/>
      <c r="O127" s="154"/>
      <c r="P127" s="154"/>
      <c r="Q127" s="154"/>
      <c r="R127" s="154"/>
      <c r="S127" s="154"/>
      <c r="T127" s="154"/>
      <c r="U127" s="154"/>
      <c r="V127" s="154"/>
      <c r="W127" s="154"/>
      <c r="X127" s="12"/>
      <c r="Y127" s="38"/>
    </row>
    <row r="128" spans="1:25" s="25" customFormat="1" ht="39.950000000000003" customHeight="1" x14ac:dyDescent="0.15">
      <c r="A128" s="121"/>
      <c r="B128" s="3"/>
      <c r="C128" s="10"/>
      <c r="D128" s="26"/>
      <c r="E128" s="46"/>
      <c r="F128" s="46"/>
      <c r="G128" s="46"/>
      <c r="H128" s="46"/>
      <c r="I128" s="154"/>
      <c r="J128" s="154"/>
      <c r="K128" s="154"/>
      <c r="L128" s="154"/>
      <c r="M128" s="154"/>
      <c r="N128" s="154"/>
      <c r="O128" s="154"/>
      <c r="P128" s="154"/>
      <c r="Q128" s="154"/>
      <c r="R128" s="154"/>
      <c r="S128" s="154"/>
      <c r="T128" s="154"/>
      <c r="U128" s="154"/>
      <c r="V128" s="154"/>
      <c r="W128" s="154"/>
      <c r="X128" s="12"/>
      <c r="Y128" s="38"/>
    </row>
    <row r="129" spans="1:25" s="25" customFormat="1" ht="20.100000000000001" customHeight="1" x14ac:dyDescent="0.15">
      <c r="A129" s="121"/>
      <c r="B129" s="3"/>
      <c r="C129" s="10"/>
      <c r="D129" s="11"/>
      <c r="E129" s="152"/>
      <c r="F129" s="152"/>
      <c r="G129" s="152"/>
      <c r="H129" s="152"/>
      <c r="I129" s="33"/>
      <c r="J129" s="141"/>
      <c r="K129" s="141"/>
      <c r="L129" s="141"/>
      <c r="M129" s="141"/>
      <c r="N129" s="141"/>
      <c r="O129" s="141"/>
      <c r="P129" s="141"/>
      <c r="Q129" s="141"/>
      <c r="R129" s="141"/>
      <c r="S129" s="141"/>
      <c r="T129" s="141"/>
      <c r="U129" s="141"/>
      <c r="V129" s="141"/>
      <c r="W129" s="141"/>
      <c r="X129" s="12"/>
    </row>
    <row r="130" spans="1:25" s="25" customFormat="1" ht="5.0999999999999996" customHeight="1" x14ac:dyDescent="0.15">
      <c r="A130" s="121"/>
      <c r="B130" s="3"/>
      <c r="C130" s="19"/>
      <c r="D130" s="20"/>
      <c r="E130" s="20"/>
      <c r="F130" s="20"/>
      <c r="G130" s="20"/>
      <c r="H130" s="20"/>
      <c r="I130" s="20"/>
      <c r="J130" s="21"/>
      <c r="K130" s="21"/>
      <c r="L130" s="39"/>
      <c r="M130" s="21"/>
      <c r="N130" s="21"/>
      <c r="O130" s="21"/>
      <c r="P130" s="21"/>
      <c r="Q130" s="21"/>
      <c r="R130" s="21"/>
      <c r="S130" s="21"/>
      <c r="T130" s="21"/>
      <c r="U130" s="21"/>
      <c r="V130" s="21"/>
      <c r="W130" s="21"/>
      <c r="X130" s="22"/>
    </row>
    <row r="131" spans="1:25" s="25" customFormat="1" ht="9.9499999999999993" customHeight="1" x14ac:dyDescent="0.15">
      <c r="A131" s="121"/>
      <c r="B131" s="3"/>
      <c r="C131" s="27"/>
      <c r="D131" s="27"/>
      <c r="E131" s="27"/>
      <c r="F131" s="27"/>
      <c r="G131" s="27"/>
      <c r="H131" s="27"/>
      <c r="I131" s="27"/>
      <c r="J131" s="28"/>
      <c r="K131" s="28"/>
      <c r="L131" s="127"/>
      <c r="M131" s="28"/>
      <c r="N131" s="28"/>
      <c r="O131" s="28"/>
      <c r="P131" s="28"/>
      <c r="Q131" s="28"/>
      <c r="R131" s="28"/>
      <c r="S131" s="28"/>
      <c r="T131" s="28"/>
      <c r="U131" s="28"/>
      <c r="V131" s="28"/>
      <c r="W131" s="28"/>
      <c r="X131" s="28"/>
      <c r="Y131" s="27"/>
    </row>
    <row r="132" spans="1:25" s="25" customFormat="1" ht="9.9499999999999993" customHeight="1" x14ac:dyDescent="0.15">
      <c r="A132" s="121"/>
      <c r="B132" s="3"/>
      <c r="C132" s="38"/>
      <c r="D132" s="38"/>
      <c r="E132" s="38"/>
      <c r="F132" s="38"/>
      <c r="G132" s="38"/>
      <c r="H132" s="38"/>
      <c r="I132" s="44"/>
      <c r="J132" s="38"/>
      <c r="K132" s="38"/>
      <c r="L132" s="126"/>
      <c r="M132" s="38"/>
      <c r="N132" s="38"/>
      <c r="O132" s="38"/>
      <c r="P132" s="38"/>
      <c r="Q132" s="38"/>
      <c r="R132" s="38"/>
      <c r="S132" s="38"/>
      <c r="T132" s="38"/>
      <c r="U132" s="38"/>
      <c r="V132" s="38"/>
      <c r="W132" s="38"/>
      <c r="X132" s="38"/>
    </row>
    <row r="133" spans="1:25" s="25" customFormat="1" ht="20.100000000000001" customHeight="1" x14ac:dyDescent="0.15">
      <c r="A133" s="121"/>
      <c r="B133" s="3"/>
      <c r="C133" s="155" t="s">
        <v>55</v>
      </c>
      <c r="D133" s="156"/>
      <c r="E133" s="156"/>
      <c r="F133" s="156"/>
      <c r="G133" s="156"/>
      <c r="H133" s="157"/>
    </row>
    <row r="134" spans="1:25" s="25" customFormat="1" ht="8.1" customHeight="1" x14ac:dyDescent="0.15">
      <c r="A134" s="121"/>
      <c r="B134" s="3"/>
      <c r="C134" s="6"/>
      <c r="D134" s="41"/>
      <c r="E134" s="41"/>
      <c r="F134" s="41"/>
      <c r="G134" s="41"/>
      <c r="H134" s="41"/>
      <c r="I134" s="8"/>
      <c r="J134" s="8"/>
      <c r="K134" s="8"/>
      <c r="L134" s="8"/>
      <c r="M134" s="8"/>
      <c r="N134" s="8"/>
      <c r="O134" s="8"/>
      <c r="P134" s="8"/>
      <c r="Q134" s="8"/>
      <c r="R134" s="8"/>
      <c r="S134" s="8"/>
      <c r="T134" s="8"/>
      <c r="U134" s="8"/>
      <c r="V134" s="8"/>
      <c r="W134" s="8"/>
      <c r="X134" s="9"/>
    </row>
    <row r="135" spans="1:25" s="25" customFormat="1" ht="20.100000000000001" customHeight="1" x14ac:dyDescent="0.15">
      <c r="A135" s="121"/>
      <c r="B135" s="3"/>
      <c r="C135" s="6"/>
      <c r="D135" s="224" t="s">
        <v>173</v>
      </c>
      <c r="E135" s="224"/>
      <c r="F135" s="224"/>
      <c r="G135" s="224"/>
      <c r="H135" s="224"/>
      <c r="I135" s="224"/>
      <c r="J135" s="224"/>
      <c r="K135" s="224"/>
      <c r="L135" s="224"/>
      <c r="M135" s="224"/>
      <c r="N135" s="224"/>
      <c r="O135" s="224"/>
      <c r="P135" s="224"/>
      <c r="Q135" s="224"/>
      <c r="R135" s="224"/>
      <c r="S135" s="224"/>
      <c r="T135" s="224"/>
      <c r="U135" s="224"/>
      <c r="V135" s="224"/>
      <c r="W135" s="224"/>
      <c r="X135" s="12"/>
    </row>
    <row r="136" spans="1:25" s="25" customFormat="1" ht="20.100000000000001" customHeight="1" x14ac:dyDescent="0.15">
      <c r="A136" s="121"/>
      <c r="B136" s="3"/>
      <c r="C136" s="6"/>
      <c r="D136" s="48"/>
      <c r="E136" s="146" t="s">
        <v>56</v>
      </c>
      <c r="F136" s="146"/>
      <c r="G136" s="146"/>
      <c r="H136" s="147"/>
      <c r="I136" s="231" t="s">
        <v>57</v>
      </c>
      <c r="J136" s="146"/>
      <c r="K136" s="146"/>
      <c r="L136" s="146"/>
      <c r="M136" s="146"/>
      <c r="N136" s="146"/>
      <c r="O136" s="146"/>
      <c r="P136" s="146"/>
      <c r="Q136" s="146"/>
      <c r="R136" s="146"/>
      <c r="S136" s="146"/>
      <c r="T136" s="147"/>
      <c r="U136" s="240" t="s">
        <v>58</v>
      </c>
      <c r="V136" s="241"/>
      <c r="W136" s="49" t="s">
        <v>59</v>
      </c>
      <c r="X136" s="12"/>
    </row>
    <row r="137" spans="1:25" s="25" customFormat="1" ht="39.950000000000003" customHeight="1" x14ac:dyDescent="0.15">
      <c r="A137" s="121"/>
      <c r="B137" s="3"/>
      <c r="C137" s="6"/>
      <c r="D137" s="50">
        <v>1</v>
      </c>
      <c r="E137" s="232"/>
      <c r="F137" s="233"/>
      <c r="G137" s="233"/>
      <c r="H137" s="233"/>
      <c r="I137" s="236"/>
      <c r="J137" s="233"/>
      <c r="K137" s="233"/>
      <c r="L137" s="233"/>
      <c r="M137" s="233"/>
      <c r="N137" s="233"/>
      <c r="O137" s="233"/>
      <c r="P137" s="233"/>
      <c r="Q137" s="233"/>
      <c r="R137" s="233"/>
      <c r="S137" s="233"/>
      <c r="T137" s="237"/>
      <c r="U137" s="225"/>
      <c r="V137" s="226"/>
      <c r="W137" s="227"/>
      <c r="X137" s="12"/>
    </row>
    <row r="138" spans="1:25" s="25" customFormat="1" ht="39.950000000000003" customHeight="1" x14ac:dyDescent="0.15">
      <c r="A138" s="121"/>
      <c r="B138" s="3"/>
      <c r="C138" s="6"/>
      <c r="D138" s="51">
        <v>2</v>
      </c>
      <c r="E138" s="234"/>
      <c r="F138" s="235"/>
      <c r="G138" s="235"/>
      <c r="H138" s="235"/>
      <c r="I138" s="238"/>
      <c r="J138" s="235"/>
      <c r="K138" s="235"/>
      <c r="L138" s="235"/>
      <c r="M138" s="235"/>
      <c r="N138" s="235"/>
      <c r="O138" s="235"/>
      <c r="P138" s="235"/>
      <c r="Q138" s="235"/>
      <c r="R138" s="235"/>
      <c r="S138" s="235"/>
      <c r="T138" s="239"/>
      <c r="U138" s="228"/>
      <c r="V138" s="229"/>
      <c r="W138" s="230"/>
      <c r="X138" s="12"/>
    </row>
    <row r="139" spans="1:25" s="25" customFormat="1" ht="39.950000000000003" customHeight="1" x14ac:dyDescent="0.15">
      <c r="A139" s="121"/>
      <c r="B139" s="3"/>
      <c r="C139" s="6"/>
      <c r="D139" s="51">
        <v>3</v>
      </c>
      <c r="E139" s="234"/>
      <c r="F139" s="235"/>
      <c r="G139" s="235"/>
      <c r="H139" s="235"/>
      <c r="I139" s="238"/>
      <c r="J139" s="235"/>
      <c r="K139" s="235"/>
      <c r="L139" s="235"/>
      <c r="M139" s="235"/>
      <c r="N139" s="235"/>
      <c r="O139" s="235"/>
      <c r="P139" s="235"/>
      <c r="Q139" s="235"/>
      <c r="R139" s="235"/>
      <c r="S139" s="235"/>
      <c r="T139" s="239"/>
      <c r="U139" s="228"/>
      <c r="V139" s="229"/>
      <c r="W139" s="230"/>
      <c r="X139" s="12"/>
    </row>
    <row r="140" spans="1:25" s="25" customFormat="1" ht="39.950000000000003" customHeight="1" x14ac:dyDescent="0.15">
      <c r="A140" s="121"/>
      <c r="B140" s="3"/>
      <c r="C140" s="6"/>
      <c r="D140" s="51">
        <v>4</v>
      </c>
      <c r="E140" s="234"/>
      <c r="F140" s="235"/>
      <c r="G140" s="235"/>
      <c r="H140" s="235"/>
      <c r="I140" s="238"/>
      <c r="J140" s="235"/>
      <c r="K140" s="235"/>
      <c r="L140" s="235"/>
      <c r="M140" s="235"/>
      <c r="N140" s="235"/>
      <c r="O140" s="235"/>
      <c r="P140" s="235"/>
      <c r="Q140" s="235"/>
      <c r="R140" s="235"/>
      <c r="S140" s="235"/>
      <c r="T140" s="239"/>
      <c r="U140" s="228"/>
      <c r="V140" s="229"/>
      <c r="W140" s="230"/>
      <c r="X140" s="12"/>
    </row>
    <row r="141" spans="1:25" s="25" customFormat="1" ht="39.950000000000003" customHeight="1" x14ac:dyDescent="0.15">
      <c r="A141" s="121"/>
      <c r="B141" s="3"/>
      <c r="C141" s="6"/>
      <c r="D141" s="52">
        <v>5</v>
      </c>
      <c r="E141" s="158"/>
      <c r="F141" s="159"/>
      <c r="G141" s="159"/>
      <c r="H141" s="159"/>
      <c r="I141" s="160"/>
      <c r="J141" s="159"/>
      <c r="K141" s="159"/>
      <c r="L141" s="159"/>
      <c r="M141" s="159"/>
      <c r="N141" s="159"/>
      <c r="O141" s="159"/>
      <c r="P141" s="159"/>
      <c r="Q141" s="159"/>
      <c r="R141" s="159"/>
      <c r="S141" s="159"/>
      <c r="T141" s="161"/>
      <c r="U141" s="221"/>
      <c r="V141" s="222"/>
      <c r="W141" s="223"/>
      <c r="X141" s="12"/>
    </row>
    <row r="142" spans="1:25" s="25" customFormat="1" ht="20.100000000000001" customHeight="1" x14ac:dyDescent="0.15">
      <c r="A142" s="121"/>
      <c r="B142" s="3"/>
      <c r="C142" s="10"/>
      <c r="D142" s="11"/>
      <c r="E142" s="152"/>
      <c r="F142" s="152"/>
      <c r="G142" s="152"/>
      <c r="H142" s="152"/>
      <c r="I142" s="47"/>
      <c r="J142" s="162"/>
      <c r="K142" s="162"/>
      <c r="L142" s="162"/>
      <c r="M142" s="162"/>
      <c r="N142" s="162"/>
      <c r="O142" s="162"/>
      <c r="P142" s="162"/>
      <c r="Q142" s="162"/>
      <c r="R142" s="162"/>
      <c r="S142" s="162"/>
      <c r="T142" s="162"/>
      <c r="U142" s="162"/>
      <c r="V142" s="162"/>
      <c r="W142" s="162"/>
      <c r="X142" s="12"/>
    </row>
    <row r="143" spans="1:25" s="25" customFormat="1" ht="5.0999999999999996" customHeight="1" x14ac:dyDescent="0.15">
      <c r="A143" s="121"/>
      <c r="B143" s="3"/>
      <c r="C143" s="19"/>
      <c r="D143" s="40"/>
      <c r="E143" s="40"/>
      <c r="F143" s="40"/>
      <c r="G143" s="40"/>
      <c r="H143" s="40"/>
      <c r="I143" s="40"/>
      <c r="J143" s="39"/>
      <c r="K143" s="39"/>
      <c r="L143" s="39"/>
      <c r="M143" s="39"/>
      <c r="N143" s="39"/>
      <c r="O143" s="39"/>
      <c r="P143" s="39"/>
      <c r="Q143" s="39"/>
      <c r="R143" s="39"/>
      <c r="S143" s="39"/>
      <c r="T143" s="39"/>
      <c r="U143" s="39"/>
      <c r="V143" s="39"/>
      <c r="W143" s="39"/>
      <c r="X143" s="22"/>
    </row>
    <row r="144" spans="1:25" s="25" customFormat="1" ht="9.9499999999999993" customHeight="1" x14ac:dyDescent="0.15">
      <c r="A144" s="121"/>
      <c r="B144" s="3"/>
      <c r="C144" s="27"/>
      <c r="D144" s="27"/>
      <c r="E144" s="27"/>
      <c r="F144" s="27"/>
      <c r="G144" s="27"/>
      <c r="H144" s="27"/>
      <c r="I144" s="27"/>
      <c r="J144" s="28"/>
      <c r="K144" s="28"/>
      <c r="L144" s="127"/>
      <c r="M144" s="27"/>
      <c r="N144" s="27"/>
      <c r="O144" s="27"/>
      <c r="P144" s="27"/>
      <c r="Q144" s="27"/>
      <c r="R144" s="27"/>
      <c r="S144" s="27"/>
      <c r="T144" s="27"/>
      <c r="U144" s="27"/>
      <c r="V144" s="27"/>
      <c r="W144" s="27"/>
      <c r="X144" s="27"/>
      <c r="Y144" s="27"/>
    </row>
    <row r="145" spans="1:24" s="25" customFormat="1" ht="20.100000000000001" customHeight="1" x14ac:dyDescent="0.15">
      <c r="A145" s="121"/>
      <c r="B145" s="3"/>
      <c r="C145" s="155" t="s">
        <v>35</v>
      </c>
      <c r="D145" s="156"/>
      <c r="E145" s="156"/>
      <c r="F145" s="156"/>
      <c r="G145" s="156"/>
      <c r="H145" s="156"/>
      <c r="I145" s="157"/>
    </row>
    <row r="146" spans="1:24" s="25" customFormat="1" ht="8.1" customHeight="1" x14ac:dyDescent="0.15">
      <c r="A146" s="121"/>
      <c r="B146" s="3"/>
      <c r="C146" s="6"/>
      <c r="D146" s="7"/>
      <c r="E146" s="7"/>
      <c r="F146" s="7"/>
      <c r="G146" s="7"/>
      <c r="H146" s="7"/>
      <c r="I146" s="7"/>
      <c r="J146" s="8"/>
      <c r="K146" s="8"/>
      <c r="L146" s="8"/>
      <c r="M146" s="8"/>
      <c r="N146" s="8"/>
      <c r="O146" s="8"/>
      <c r="P146" s="8"/>
      <c r="Q146" s="8"/>
      <c r="R146" s="8"/>
      <c r="S146" s="8"/>
      <c r="T146" s="8"/>
      <c r="U146" s="8"/>
      <c r="V146" s="8"/>
      <c r="W146" s="8"/>
      <c r="X146" s="9"/>
    </row>
    <row r="147" spans="1:24" s="25" customFormat="1" ht="27.95" customHeight="1" x14ac:dyDescent="0.15">
      <c r="A147" s="121"/>
      <c r="B147" s="3"/>
      <c r="C147" s="6"/>
      <c r="D147" s="140" t="s">
        <v>196</v>
      </c>
      <c r="E147" s="141"/>
      <c r="F147" s="141"/>
      <c r="G147" s="141"/>
      <c r="H147" s="141"/>
      <c r="I147" s="141"/>
      <c r="J147" s="141"/>
      <c r="K147" s="141"/>
      <c r="L147" s="141"/>
      <c r="M147" s="141"/>
      <c r="N147" s="141"/>
      <c r="O147" s="141"/>
      <c r="P147" s="141"/>
      <c r="Q147" s="141"/>
      <c r="R147" s="141"/>
      <c r="S147" s="141"/>
      <c r="T147" s="141"/>
      <c r="U147" s="141"/>
      <c r="V147" s="141"/>
      <c r="W147" s="141"/>
      <c r="X147" s="12"/>
    </row>
    <row r="148" spans="1:24" s="25" customFormat="1" ht="15" customHeight="1" x14ac:dyDescent="0.15">
      <c r="A148" s="121"/>
      <c r="B148" s="3"/>
      <c r="C148" s="6"/>
      <c r="D148" s="140" t="s">
        <v>197</v>
      </c>
      <c r="E148" s="141"/>
      <c r="F148" s="141"/>
      <c r="G148" s="141"/>
      <c r="H148" s="141"/>
      <c r="I148" s="141"/>
      <c r="J148" s="141"/>
      <c r="K148" s="141"/>
      <c r="L148" s="141"/>
      <c r="M148" s="141"/>
      <c r="N148" s="141"/>
      <c r="O148" s="141"/>
      <c r="P148" s="141"/>
      <c r="Q148" s="141"/>
      <c r="R148" s="141"/>
      <c r="S148" s="141"/>
      <c r="T148" s="141"/>
      <c r="U148" s="141"/>
      <c r="V148" s="141"/>
      <c r="W148" s="141"/>
      <c r="X148" s="12"/>
    </row>
    <row r="149" spans="1:24" s="25" customFormat="1" ht="20.100000000000001" customHeight="1" x14ac:dyDescent="0.15">
      <c r="A149" s="121"/>
      <c r="B149" s="3"/>
      <c r="C149" s="6"/>
      <c r="D149" s="55" t="s">
        <v>115</v>
      </c>
      <c r="E149" s="44"/>
      <c r="F149" s="45"/>
      <c r="G149" s="45"/>
      <c r="H149" s="45"/>
      <c r="I149" s="45"/>
      <c r="J149" s="45"/>
      <c r="K149" s="45"/>
      <c r="L149" s="127"/>
      <c r="M149" s="45"/>
      <c r="N149" s="45"/>
      <c r="O149" s="45"/>
      <c r="P149" s="45"/>
      <c r="Q149" s="45"/>
      <c r="R149" s="45"/>
      <c r="S149" s="45"/>
      <c r="T149" s="45"/>
      <c r="U149" s="45"/>
      <c r="V149" s="45"/>
      <c r="W149" s="45"/>
      <c r="X149" s="12"/>
    </row>
    <row r="150" spans="1:24" s="25" customFormat="1" ht="20.100000000000001" customHeight="1" x14ac:dyDescent="0.15">
      <c r="A150" s="121"/>
      <c r="B150" s="3"/>
      <c r="C150" s="6"/>
      <c r="D150" s="59"/>
      <c r="E150" s="60" t="s">
        <v>60</v>
      </c>
      <c r="F150" s="201" t="s">
        <v>61</v>
      </c>
      <c r="G150" s="202"/>
      <c r="H150" s="202"/>
      <c r="I150" s="202"/>
      <c r="J150" s="202"/>
      <c r="K150" s="202"/>
      <c r="L150" s="203"/>
      <c r="M150" s="201" t="s">
        <v>116</v>
      </c>
      <c r="N150" s="202"/>
      <c r="O150" s="202"/>
      <c r="P150" s="202"/>
      <c r="Q150" s="202"/>
      <c r="R150" s="202"/>
      <c r="S150" s="202"/>
      <c r="T150" s="202"/>
      <c r="U150" s="202"/>
      <c r="V150" s="202"/>
      <c r="W150" s="207"/>
      <c r="X150" s="12"/>
    </row>
    <row r="151" spans="1:24" s="25" customFormat="1" ht="20.100000000000001" customHeight="1" x14ac:dyDescent="0.15">
      <c r="A151" s="121"/>
      <c r="B151" s="3"/>
      <c r="C151" s="6"/>
      <c r="D151" s="56">
        <v>1</v>
      </c>
      <c r="E151" s="53"/>
      <c r="F151" s="242" t="s">
        <v>62</v>
      </c>
      <c r="G151" s="243"/>
      <c r="H151" s="243"/>
      <c r="I151" s="243"/>
      <c r="J151" s="243"/>
      <c r="K151" s="243"/>
      <c r="L151" s="244"/>
      <c r="M151" s="217"/>
      <c r="N151" s="218"/>
      <c r="O151" s="218"/>
      <c r="P151" s="218"/>
      <c r="Q151" s="218"/>
      <c r="R151" s="218"/>
      <c r="S151" s="218"/>
      <c r="T151" s="218"/>
      <c r="U151" s="218"/>
      <c r="V151" s="218"/>
      <c r="W151" s="219"/>
      <c r="X151" s="12"/>
    </row>
    <row r="152" spans="1:24" s="25" customFormat="1" ht="20.100000000000001" customHeight="1" x14ac:dyDescent="0.15">
      <c r="A152" s="121"/>
      <c r="B152" s="3"/>
      <c r="C152" s="6"/>
      <c r="D152" s="56">
        <v>2</v>
      </c>
      <c r="E152" s="53"/>
      <c r="F152" s="195" t="s">
        <v>63</v>
      </c>
      <c r="G152" s="196"/>
      <c r="H152" s="196"/>
      <c r="I152" s="196"/>
      <c r="J152" s="196"/>
      <c r="K152" s="196"/>
      <c r="L152" s="197"/>
      <c r="M152" s="181"/>
      <c r="N152" s="182"/>
      <c r="O152" s="182"/>
      <c r="P152" s="182"/>
      <c r="Q152" s="182"/>
      <c r="R152" s="182"/>
      <c r="S152" s="182"/>
      <c r="T152" s="182"/>
      <c r="U152" s="182"/>
      <c r="V152" s="182"/>
      <c r="W152" s="183"/>
      <c r="X152" s="12"/>
    </row>
    <row r="153" spans="1:24" s="25" customFormat="1" ht="20.100000000000001" customHeight="1" x14ac:dyDescent="0.15">
      <c r="A153" s="121"/>
      <c r="B153" s="3"/>
      <c r="C153" s="6"/>
      <c r="D153" s="56">
        <v>3</v>
      </c>
      <c r="E153" s="53"/>
      <c r="F153" s="195" t="s">
        <v>64</v>
      </c>
      <c r="G153" s="196"/>
      <c r="H153" s="196"/>
      <c r="I153" s="196"/>
      <c r="J153" s="196"/>
      <c r="K153" s="196"/>
      <c r="L153" s="197"/>
      <c r="M153" s="181"/>
      <c r="N153" s="182"/>
      <c r="O153" s="182"/>
      <c r="P153" s="182"/>
      <c r="Q153" s="182"/>
      <c r="R153" s="182"/>
      <c r="S153" s="182"/>
      <c r="T153" s="182"/>
      <c r="U153" s="182"/>
      <c r="V153" s="182"/>
      <c r="W153" s="183"/>
      <c r="X153" s="12"/>
    </row>
    <row r="154" spans="1:24" s="25" customFormat="1" ht="20.100000000000001" customHeight="1" x14ac:dyDescent="0.15">
      <c r="A154" s="121"/>
      <c r="B154" s="3"/>
      <c r="C154" s="6"/>
      <c r="D154" s="56">
        <v>4</v>
      </c>
      <c r="E154" s="53"/>
      <c r="F154" s="195" t="s">
        <v>65</v>
      </c>
      <c r="G154" s="196"/>
      <c r="H154" s="196"/>
      <c r="I154" s="196"/>
      <c r="J154" s="196"/>
      <c r="K154" s="196"/>
      <c r="L154" s="197"/>
      <c r="M154" s="181"/>
      <c r="N154" s="182"/>
      <c r="O154" s="182"/>
      <c r="P154" s="182"/>
      <c r="Q154" s="182"/>
      <c r="R154" s="182"/>
      <c r="S154" s="182"/>
      <c r="T154" s="182"/>
      <c r="U154" s="182"/>
      <c r="V154" s="182"/>
      <c r="W154" s="183"/>
      <c r="X154" s="12"/>
    </row>
    <row r="155" spans="1:24" s="25" customFormat="1" ht="20.100000000000001" customHeight="1" x14ac:dyDescent="0.15">
      <c r="A155" s="121"/>
      <c r="B155" s="3"/>
      <c r="C155" s="6"/>
      <c r="D155" s="57">
        <v>5</v>
      </c>
      <c r="E155" s="53"/>
      <c r="F155" s="195" t="s">
        <v>66</v>
      </c>
      <c r="G155" s="196"/>
      <c r="H155" s="196"/>
      <c r="I155" s="196"/>
      <c r="J155" s="196"/>
      <c r="K155" s="196"/>
      <c r="L155" s="197"/>
      <c r="M155" s="181"/>
      <c r="N155" s="182"/>
      <c r="O155" s="182"/>
      <c r="P155" s="182"/>
      <c r="Q155" s="182"/>
      <c r="R155" s="182"/>
      <c r="S155" s="182"/>
      <c r="T155" s="182"/>
      <c r="U155" s="182"/>
      <c r="V155" s="182"/>
      <c r="W155" s="183"/>
      <c r="X155" s="12"/>
    </row>
    <row r="156" spans="1:24" s="25" customFormat="1" ht="20.100000000000001" customHeight="1" x14ac:dyDescent="0.15">
      <c r="A156" s="121"/>
      <c r="B156" s="3"/>
      <c r="C156" s="6"/>
      <c r="D156" s="56">
        <v>6</v>
      </c>
      <c r="E156" s="53"/>
      <c r="F156" s="195" t="s">
        <v>67</v>
      </c>
      <c r="G156" s="196"/>
      <c r="H156" s="196"/>
      <c r="I156" s="196"/>
      <c r="J156" s="196"/>
      <c r="K156" s="196"/>
      <c r="L156" s="197"/>
      <c r="M156" s="181"/>
      <c r="N156" s="182"/>
      <c r="O156" s="182"/>
      <c r="P156" s="182"/>
      <c r="Q156" s="182"/>
      <c r="R156" s="182"/>
      <c r="S156" s="182"/>
      <c r="T156" s="182"/>
      <c r="U156" s="182"/>
      <c r="V156" s="182"/>
      <c r="W156" s="183"/>
      <c r="X156" s="12"/>
    </row>
    <row r="157" spans="1:24" s="25" customFormat="1" ht="20.100000000000001" customHeight="1" x14ac:dyDescent="0.15">
      <c r="A157" s="121"/>
      <c r="B157" s="3"/>
      <c r="C157" s="6"/>
      <c r="D157" s="56">
        <v>7</v>
      </c>
      <c r="E157" s="53"/>
      <c r="F157" s="195" t="s">
        <v>68</v>
      </c>
      <c r="G157" s="196"/>
      <c r="H157" s="196"/>
      <c r="I157" s="196"/>
      <c r="J157" s="196"/>
      <c r="K157" s="196"/>
      <c r="L157" s="197"/>
      <c r="M157" s="181"/>
      <c r="N157" s="182"/>
      <c r="O157" s="182"/>
      <c r="P157" s="182"/>
      <c r="Q157" s="182"/>
      <c r="R157" s="182"/>
      <c r="S157" s="182"/>
      <c r="T157" s="182"/>
      <c r="U157" s="182"/>
      <c r="V157" s="182"/>
      <c r="W157" s="183"/>
      <c r="X157" s="12"/>
    </row>
    <row r="158" spans="1:24" s="25" customFormat="1" ht="20.100000000000001" customHeight="1" x14ac:dyDescent="0.15">
      <c r="A158" s="121"/>
      <c r="B158" s="3"/>
      <c r="C158" s="6"/>
      <c r="D158" s="56">
        <v>8</v>
      </c>
      <c r="E158" s="53"/>
      <c r="F158" s="195" t="s">
        <v>69</v>
      </c>
      <c r="G158" s="196"/>
      <c r="H158" s="196"/>
      <c r="I158" s="196"/>
      <c r="J158" s="196"/>
      <c r="K158" s="196"/>
      <c r="L158" s="197"/>
      <c r="M158" s="181"/>
      <c r="N158" s="182"/>
      <c r="O158" s="182"/>
      <c r="P158" s="182"/>
      <c r="Q158" s="182"/>
      <c r="R158" s="182"/>
      <c r="S158" s="182"/>
      <c r="T158" s="182"/>
      <c r="U158" s="182"/>
      <c r="V158" s="182"/>
      <c r="W158" s="183"/>
      <c r="X158" s="12"/>
    </row>
    <row r="159" spans="1:24" s="25" customFormat="1" ht="20.100000000000001" customHeight="1" x14ac:dyDescent="0.15">
      <c r="A159" s="121"/>
      <c r="B159" s="3"/>
      <c r="C159" s="6"/>
      <c r="D159" s="56">
        <v>9</v>
      </c>
      <c r="E159" s="53"/>
      <c r="F159" s="195" t="s">
        <v>70</v>
      </c>
      <c r="G159" s="196"/>
      <c r="H159" s="196"/>
      <c r="I159" s="196"/>
      <c r="J159" s="196"/>
      <c r="K159" s="196"/>
      <c r="L159" s="197"/>
      <c r="M159" s="181"/>
      <c r="N159" s="182"/>
      <c r="O159" s="182"/>
      <c r="P159" s="182"/>
      <c r="Q159" s="182"/>
      <c r="R159" s="182"/>
      <c r="S159" s="182"/>
      <c r="T159" s="182"/>
      <c r="U159" s="182"/>
      <c r="V159" s="182"/>
      <c r="W159" s="183"/>
      <c r="X159" s="12"/>
    </row>
    <row r="160" spans="1:24" s="25" customFormat="1" ht="20.100000000000001" customHeight="1" x14ac:dyDescent="0.15">
      <c r="A160" s="121"/>
      <c r="B160" s="3"/>
      <c r="C160" s="6"/>
      <c r="D160" s="56">
        <v>10</v>
      </c>
      <c r="E160" s="53"/>
      <c r="F160" s="195" t="s">
        <v>71</v>
      </c>
      <c r="G160" s="196"/>
      <c r="H160" s="196"/>
      <c r="I160" s="196"/>
      <c r="J160" s="196"/>
      <c r="K160" s="196"/>
      <c r="L160" s="197"/>
      <c r="M160" s="181"/>
      <c r="N160" s="182"/>
      <c r="O160" s="182"/>
      <c r="P160" s="182"/>
      <c r="Q160" s="182"/>
      <c r="R160" s="182"/>
      <c r="S160" s="182"/>
      <c r="T160" s="182"/>
      <c r="U160" s="182"/>
      <c r="V160" s="182"/>
      <c r="W160" s="183"/>
      <c r="X160" s="12"/>
    </row>
    <row r="161" spans="1:24" s="25" customFormat="1" ht="20.100000000000001" customHeight="1" x14ac:dyDescent="0.15">
      <c r="A161" s="121"/>
      <c r="B161" s="3"/>
      <c r="C161" s="6"/>
      <c r="D161" s="56">
        <v>11</v>
      </c>
      <c r="E161" s="53"/>
      <c r="F161" s="195" t="s">
        <v>72</v>
      </c>
      <c r="G161" s="196"/>
      <c r="H161" s="196"/>
      <c r="I161" s="196"/>
      <c r="J161" s="196"/>
      <c r="K161" s="196"/>
      <c r="L161" s="197"/>
      <c r="M161" s="181"/>
      <c r="N161" s="182"/>
      <c r="O161" s="182"/>
      <c r="P161" s="182"/>
      <c r="Q161" s="182"/>
      <c r="R161" s="182"/>
      <c r="S161" s="182"/>
      <c r="T161" s="182"/>
      <c r="U161" s="182"/>
      <c r="V161" s="182"/>
      <c r="W161" s="183"/>
      <c r="X161" s="12"/>
    </row>
    <row r="162" spans="1:24" s="25" customFormat="1" ht="20.100000000000001" customHeight="1" x14ac:dyDescent="0.15">
      <c r="A162" s="121"/>
      <c r="B162" s="3"/>
      <c r="C162" s="6"/>
      <c r="D162" s="56">
        <v>12</v>
      </c>
      <c r="E162" s="53"/>
      <c r="F162" s="195" t="s">
        <v>73</v>
      </c>
      <c r="G162" s="196"/>
      <c r="H162" s="196"/>
      <c r="I162" s="196"/>
      <c r="J162" s="196"/>
      <c r="K162" s="196"/>
      <c r="L162" s="197"/>
      <c r="M162" s="181"/>
      <c r="N162" s="182"/>
      <c r="O162" s="182"/>
      <c r="P162" s="182"/>
      <c r="Q162" s="182"/>
      <c r="R162" s="182"/>
      <c r="S162" s="182"/>
      <c r="T162" s="182"/>
      <c r="U162" s="182"/>
      <c r="V162" s="182"/>
      <c r="W162" s="183"/>
      <c r="X162" s="12"/>
    </row>
    <row r="163" spans="1:24" s="25" customFormat="1" ht="20.100000000000001" customHeight="1" x14ac:dyDescent="0.15">
      <c r="A163" s="121"/>
      <c r="B163" s="3"/>
      <c r="C163" s="6"/>
      <c r="D163" s="56">
        <v>13</v>
      </c>
      <c r="E163" s="53"/>
      <c r="F163" s="195" t="s">
        <v>74</v>
      </c>
      <c r="G163" s="196"/>
      <c r="H163" s="196"/>
      <c r="I163" s="196"/>
      <c r="J163" s="196"/>
      <c r="K163" s="196"/>
      <c r="L163" s="197"/>
      <c r="M163" s="181"/>
      <c r="N163" s="182"/>
      <c r="O163" s="182"/>
      <c r="P163" s="182"/>
      <c r="Q163" s="182"/>
      <c r="R163" s="182"/>
      <c r="S163" s="182"/>
      <c r="T163" s="182"/>
      <c r="U163" s="182"/>
      <c r="V163" s="182"/>
      <c r="W163" s="183"/>
      <c r="X163" s="12"/>
    </row>
    <row r="164" spans="1:24" s="25" customFormat="1" ht="20.100000000000001" customHeight="1" x14ac:dyDescent="0.15">
      <c r="A164" s="121"/>
      <c r="B164" s="3"/>
      <c r="C164" s="6"/>
      <c r="D164" s="56">
        <v>14</v>
      </c>
      <c r="E164" s="53"/>
      <c r="F164" s="195" t="s">
        <v>75</v>
      </c>
      <c r="G164" s="196"/>
      <c r="H164" s="196"/>
      <c r="I164" s="196"/>
      <c r="J164" s="196"/>
      <c r="K164" s="196"/>
      <c r="L164" s="197"/>
      <c r="M164" s="181"/>
      <c r="N164" s="182"/>
      <c r="O164" s="182"/>
      <c r="P164" s="182"/>
      <c r="Q164" s="182"/>
      <c r="R164" s="182"/>
      <c r="S164" s="182"/>
      <c r="T164" s="182"/>
      <c r="U164" s="182"/>
      <c r="V164" s="182"/>
      <c r="W164" s="183"/>
      <c r="X164" s="12"/>
    </row>
    <row r="165" spans="1:24" s="25" customFormat="1" ht="20.100000000000001" customHeight="1" x14ac:dyDescent="0.15">
      <c r="A165" s="121"/>
      <c r="B165" s="3"/>
      <c r="C165" s="6"/>
      <c r="D165" s="56">
        <v>15</v>
      </c>
      <c r="E165" s="53"/>
      <c r="F165" s="195" t="s">
        <v>76</v>
      </c>
      <c r="G165" s="196"/>
      <c r="H165" s="196"/>
      <c r="I165" s="196"/>
      <c r="J165" s="196"/>
      <c r="K165" s="196"/>
      <c r="L165" s="197"/>
      <c r="M165" s="181"/>
      <c r="N165" s="182"/>
      <c r="O165" s="182"/>
      <c r="P165" s="182"/>
      <c r="Q165" s="182"/>
      <c r="R165" s="182"/>
      <c r="S165" s="182"/>
      <c r="T165" s="182"/>
      <c r="U165" s="182"/>
      <c r="V165" s="182"/>
      <c r="W165" s="183"/>
      <c r="X165" s="12"/>
    </row>
    <row r="166" spans="1:24" s="25" customFormat="1" ht="20.100000000000001" customHeight="1" x14ac:dyDescent="0.15">
      <c r="A166" s="121"/>
      <c r="B166" s="3"/>
      <c r="C166" s="6"/>
      <c r="D166" s="56">
        <v>16</v>
      </c>
      <c r="E166" s="53"/>
      <c r="F166" s="195" t="s">
        <v>77</v>
      </c>
      <c r="G166" s="196"/>
      <c r="H166" s="196"/>
      <c r="I166" s="196"/>
      <c r="J166" s="196"/>
      <c r="K166" s="196"/>
      <c r="L166" s="197"/>
      <c r="M166" s="181"/>
      <c r="N166" s="182"/>
      <c r="O166" s="182"/>
      <c r="P166" s="182"/>
      <c r="Q166" s="182"/>
      <c r="R166" s="182"/>
      <c r="S166" s="182"/>
      <c r="T166" s="182"/>
      <c r="U166" s="182"/>
      <c r="V166" s="182"/>
      <c r="W166" s="183"/>
      <c r="X166" s="12"/>
    </row>
    <row r="167" spans="1:24" s="25" customFormat="1" ht="20.100000000000001" customHeight="1" x14ac:dyDescent="0.15">
      <c r="A167" s="121"/>
      <c r="B167" s="3"/>
      <c r="C167" s="6"/>
      <c r="D167" s="56">
        <v>17</v>
      </c>
      <c r="E167" s="53"/>
      <c r="F167" s="195" t="s">
        <v>78</v>
      </c>
      <c r="G167" s="196"/>
      <c r="H167" s="196"/>
      <c r="I167" s="196"/>
      <c r="J167" s="196"/>
      <c r="K167" s="196"/>
      <c r="L167" s="197"/>
      <c r="M167" s="181"/>
      <c r="N167" s="182"/>
      <c r="O167" s="182"/>
      <c r="P167" s="182"/>
      <c r="Q167" s="182"/>
      <c r="R167" s="182"/>
      <c r="S167" s="182"/>
      <c r="T167" s="182"/>
      <c r="U167" s="182"/>
      <c r="V167" s="182"/>
      <c r="W167" s="183"/>
      <c r="X167" s="12"/>
    </row>
    <row r="168" spans="1:24" s="25" customFormat="1" ht="20.100000000000001" customHeight="1" x14ac:dyDescent="0.15">
      <c r="A168" s="121"/>
      <c r="B168" s="3"/>
      <c r="C168" s="6"/>
      <c r="D168" s="56">
        <v>18</v>
      </c>
      <c r="E168" s="53"/>
      <c r="F168" s="195" t="s">
        <v>79</v>
      </c>
      <c r="G168" s="196"/>
      <c r="H168" s="196"/>
      <c r="I168" s="196"/>
      <c r="J168" s="196"/>
      <c r="K168" s="196"/>
      <c r="L168" s="197"/>
      <c r="M168" s="181"/>
      <c r="N168" s="182"/>
      <c r="O168" s="182"/>
      <c r="P168" s="182"/>
      <c r="Q168" s="182"/>
      <c r="R168" s="182"/>
      <c r="S168" s="182"/>
      <c r="T168" s="182"/>
      <c r="U168" s="182"/>
      <c r="V168" s="182"/>
      <c r="W168" s="183"/>
      <c r="X168" s="12"/>
    </row>
    <row r="169" spans="1:24" s="25" customFormat="1" ht="20.100000000000001" customHeight="1" x14ac:dyDescent="0.15">
      <c r="A169" s="121"/>
      <c r="B169" s="3"/>
      <c r="C169" s="6"/>
      <c r="D169" s="56">
        <v>19</v>
      </c>
      <c r="E169" s="53"/>
      <c r="F169" s="195" t="s">
        <v>80</v>
      </c>
      <c r="G169" s="196"/>
      <c r="H169" s="196"/>
      <c r="I169" s="196"/>
      <c r="J169" s="196"/>
      <c r="K169" s="196"/>
      <c r="L169" s="197"/>
      <c r="M169" s="181"/>
      <c r="N169" s="182"/>
      <c r="O169" s="182"/>
      <c r="P169" s="182"/>
      <c r="Q169" s="182"/>
      <c r="R169" s="182"/>
      <c r="S169" s="182"/>
      <c r="T169" s="182"/>
      <c r="U169" s="182"/>
      <c r="V169" s="182"/>
      <c r="W169" s="183"/>
      <c r="X169" s="12"/>
    </row>
    <row r="170" spans="1:24" s="25" customFormat="1" ht="20.100000000000001" customHeight="1" x14ac:dyDescent="0.15">
      <c r="A170" s="121"/>
      <c r="B170" s="3"/>
      <c r="C170" s="6"/>
      <c r="D170" s="56">
        <v>20</v>
      </c>
      <c r="E170" s="53"/>
      <c r="F170" s="195" t="s">
        <v>81</v>
      </c>
      <c r="G170" s="196"/>
      <c r="H170" s="196"/>
      <c r="I170" s="196"/>
      <c r="J170" s="196"/>
      <c r="K170" s="196"/>
      <c r="L170" s="197"/>
      <c r="M170" s="181"/>
      <c r="N170" s="182"/>
      <c r="O170" s="182"/>
      <c r="P170" s="182"/>
      <c r="Q170" s="182"/>
      <c r="R170" s="182"/>
      <c r="S170" s="182"/>
      <c r="T170" s="182"/>
      <c r="U170" s="182"/>
      <c r="V170" s="182"/>
      <c r="W170" s="183"/>
      <c r="X170" s="12"/>
    </row>
    <row r="171" spans="1:24" s="25" customFormat="1" ht="20.100000000000001" customHeight="1" x14ac:dyDescent="0.15">
      <c r="A171" s="121"/>
      <c r="B171" s="3"/>
      <c r="C171" s="6"/>
      <c r="D171" s="56">
        <v>21</v>
      </c>
      <c r="E171" s="53"/>
      <c r="F171" s="195" t="s">
        <v>82</v>
      </c>
      <c r="G171" s="196"/>
      <c r="H171" s="196"/>
      <c r="I171" s="196"/>
      <c r="J171" s="196"/>
      <c r="K171" s="196"/>
      <c r="L171" s="197"/>
      <c r="M171" s="181"/>
      <c r="N171" s="182"/>
      <c r="O171" s="182"/>
      <c r="P171" s="182"/>
      <c r="Q171" s="182"/>
      <c r="R171" s="182"/>
      <c r="S171" s="182"/>
      <c r="T171" s="182"/>
      <c r="U171" s="182"/>
      <c r="V171" s="182"/>
      <c r="W171" s="183"/>
      <c r="X171" s="12"/>
    </row>
    <row r="172" spans="1:24" s="25" customFormat="1" ht="20.100000000000001" customHeight="1" x14ac:dyDescent="0.15">
      <c r="A172" s="121"/>
      <c r="B172" s="3"/>
      <c r="C172" s="6"/>
      <c r="D172" s="56">
        <v>22</v>
      </c>
      <c r="E172" s="53"/>
      <c r="F172" s="195" t="s">
        <v>83</v>
      </c>
      <c r="G172" s="196"/>
      <c r="H172" s="196"/>
      <c r="I172" s="196"/>
      <c r="J172" s="196"/>
      <c r="K172" s="196"/>
      <c r="L172" s="197"/>
      <c r="M172" s="181"/>
      <c r="N172" s="182"/>
      <c r="O172" s="182"/>
      <c r="P172" s="182"/>
      <c r="Q172" s="182"/>
      <c r="R172" s="182"/>
      <c r="S172" s="182"/>
      <c r="T172" s="182"/>
      <c r="U172" s="182"/>
      <c r="V172" s="182"/>
      <c r="W172" s="183"/>
      <c r="X172" s="12"/>
    </row>
    <row r="173" spans="1:24" s="25" customFormat="1" ht="20.100000000000001" customHeight="1" x14ac:dyDescent="0.15">
      <c r="A173" s="121"/>
      <c r="B173" s="3"/>
      <c r="C173" s="6"/>
      <c r="D173" s="56">
        <v>23</v>
      </c>
      <c r="E173" s="53"/>
      <c r="F173" s="195" t="s">
        <v>84</v>
      </c>
      <c r="G173" s="196"/>
      <c r="H173" s="196"/>
      <c r="I173" s="196"/>
      <c r="J173" s="196"/>
      <c r="K173" s="196"/>
      <c r="L173" s="197"/>
      <c r="M173" s="181"/>
      <c r="N173" s="182"/>
      <c r="O173" s="182"/>
      <c r="P173" s="182"/>
      <c r="Q173" s="182"/>
      <c r="R173" s="182"/>
      <c r="S173" s="182"/>
      <c r="T173" s="182"/>
      <c r="U173" s="182"/>
      <c r="V173" s="182"/>
      <c r="W173" s="183"/>
      <c r="X173" s="12"/>
    </row>
    <row r="174" spans="1:24" s="25" customFormat="1" ht="20.100000000000001" customHeight="1" x14ac:dyDescent="0.15">
      <c r="A174" s="121"/>
      <c r="B174" s="3"/>
      <c r="C174" s="6"/>
      <c r="D174" s="56">
        <v>24</v>
      </c>
      <c r="E174" s="53"/>
      <c r="F174" s="195" t="s">
        <v>85</v>
      </c>
      <c r="G174" s="196"/>
      <c r="H174" s="196"/>
      <c r="I174" s="196"/>
      <c r="J174" s="196"/>
      <c r="K174" s="196"/>
      <c r="L174" s="197"/>
      <c r="M174" s="181"/>
      <c r="N174" s="182"/>
      <c r="O174" s="182"/>
      <c r="P174" s="182"/>
      <c r="Q174" s="182"/>
      <c r="R174" s="182"/>
      <c r="S174" s="182"/>
      <c r="T174" s="182"/>
      <c r="U174" s="182"/>
      <c r="V174" s="182"/>
      <c r="W174" s="183"/>
      <c r="X174" s="12"/>
    </row>
    <row r="175" spans="1:24" s="25" customFormat="1" ht="20.100000000000001" customHeight="1" x14ac:dyDescent="0.15">
      <c r="A175" s="121"/>
      <c r="B175" s="3"/>
      <c r="C175" s="6"/>
      <c r="D175" s="56">
        <v>25</v>
      </c>
      <c r="E175" s="53"/>
      <c r="F175" s="195" t="s">
        <v>86</v>
      </c>
      <c r="G175" s="196"/>
      <c r="H175" s="196"/>
      <c r="I175" s="196"/>
      <c r="J175" s="196"/>
      <c r="K175" s="196"/>
      <c r="L175" s="197"/>
      <c r="M175" s="181"/>
      <c r="N175" s="182"/>
      <c r="O175" s="182"/>
      <c r="P175" s="182"/>
      <c r="Q175" s="182"/>
      <c r="R175" s="182"/>
      <c r="S175" s="182"/>
      <c r="T175" s="182"/>
      <c r="U175" s="182"/>
      <c r="V175" s="182"/>
      <c r="W175" s="183"/>
      <c r="X175" s="12"/>
    </row>
    <row r="176" spans="1:24" s="25" customFormat="1" ht="20.100000000000001" customHeight="1" x14ac:dyDescent="0.15">
      <c r="A176" s="121"/>
      <c r="B176" s="3"/>
      <c r="C176" s="6"/>
      <c r="D176" s="56">
        <v>26</v>
      </c>
      <c r="E176" s="53"/>
      <c r="F176" s="195" t="s">
        <v>87</v>
      </c>
      <c r="G176" s="196"/>
      <c r="H176" s="196"/>
      <c r="I176" s="196"/>
      <c r="J176" s="196"/>
      <c r="K176" s="196"/>
      <c r="L176" s="197"/>
      <c r="M176" s="181"/>
      <c r="N176" s="182"/>
      <c r="O176" s="182"/>
      <c r="P176" s="182"/>
      <c r="Q176" s="182"/>
      <c r="R176" s="182"/>
      <c r="S176" s="182"/>
      <c r="T176" s="182"/>
      <c r="U176" s="182"/>
      <c r="V176" s="182"/>
      <c r="W176" s="183"/>
      <c r="X176" s="12"/>
    </row>
    <row r="177" spans="1:24" s="25" customFormat="1" ht="20.100000000000001" customHeight="1" x14ac:dyDescent="0.15">
      <c r="A177" s="121"/>
      <c r="B177" s="3"/>
      <c r="C177" s="6"/>
      <c r="D177" s="56">
        <v>27</v>
      </c>
      <c r="E177" s="53"/>
      <c r="F177" s="195" t="s">
        <v>88</v>
      </c>
      <c r="G177" s="196"/>
      <c r="H177" s="196"/>
      <c r="I177" s="196"/>
      <c r="J177" s="196"/>
      <c r="K177" s="196"/>
      <c r="L177" s="197"/>
      <c r="M177" s="181"/>
      <c r="N177" s="182"/>
      <c r="O177" s="182"/>
      <c r="P177" s="182"/>
      <c r="Q177" s="182"/>
      <c r="R177" s="182"/>
      <c r="S177" s="182"/>
      <c r="T177" s="182"/>
      <c r="U177" s="182"/>
      <c r="V177" s="182"/>
      <c r="W177" s="183"/>
      <c r="X177" s="12"/>
    </row>
    <row r="178" spans="1:24" s="25" customFormat="1" ht="20.100000000000001" customHeight="1" x14ac:dyDescent="0.15">
      <c r="A178" s="121"/>
      <c r="B178" s="3"/>
      <c r="C178" s="6"/>
      <c r="D178" s="56">
        <v>28</v>
      </c>
      <c r="E178" s="53"/>
      <c r="F178" s="195" t="s">
        <v>89</v>
      </c>
      <c r="G178" s="196"/>
      <c r="H178" s="196"/>
      <c r="I178" s="196"/>
      <c r="J178" s="196"/>
      <c r="K178" s="196"/>
      <c r="L178" s="197"/>
      <c r="M178" s="181"/>
      <c r="N178" s="182"/>
      <c r="O178" s="182"/>
      <c r="P178" s="182"/>
      <c r="Q178" s="182"/>
      <c r="R178" s="182"/>
      <c r="S178" s="182"/>
      <c r="T178" s="182"/>
      <c r="U178" s="182"/>
      <c r="V178" s="182"/>
      <c r="W178" s="183"/>
      <c r="X178" s="12"/>
    </row>
    <row r="179" spans="1:24" s="25" customFormat="1" ht="20.100000000000001" customHeight="1" x14ac:dyDescent="0.15">
      <c r="A179" s="121"/>
      <c r="B179" s="3"/>
      <c r="C179" s="6"/>
      <c r="D179" s="56">
        <v>29</v>
      </c>
      <c r="E179" s="53"/>
      <c r="F179" s="195" t="s">
        <v>90</v>
      </c>
      <c r="G179" s="196"/>
      <c r="H179" s="196"/>
      <c r="I179" s="196"/>
      <c r="J179" s="196"/>
      <c r="K179" s="196"/>
      <c r="L179" s="197"/>
      <c r="M179" s="181"/>
      <c r="N179" s="182"/>
      <c r="O179" s="182"/>
      <c r="P179" s="182"/>
      <c r="Q179" s="182"/>
      <c r="R179" s="182"/>
      <c r="S179" s="182"/>
      <c r="T179" s="182"/>
      <c r="U179" s="182"/>
      <c r="V179" s="182"/>
      <c r="W179" s="183"/>
      <c r="X179" s="12"/>
    </row>
    <row r="180" spans="1:24" s="25" customFormat="1" ht="20.100000000000001" customHeight="1" x14ac:dyDescent="0.15">
      <c r="A180" s="121"/>
      <c r="B180" s="3"/>
      <c r="C180" s="6"/>
      <c r="D180" s="56">
        <v>30</v>
      </c>
      <c r="E180" s="53"/>
      <c r="F180" s="195" t="s">
        <v>91</v>
      </c>
      <c r="G180" s="196"/>
      <c r="H180" s="196"/>
      <c r="I180" s="196"/>
      <c r="J180" s="196"/>
      <c r="K180" s="196"/>
      <c r="L180" s="197"/>
      <c r="M180" s="181"/>
      <c r="N180" s="182"/>
      <c r="O180" s="182"/>
      <c r="P180" s="182"/>
      <c r="Q180" s="182"/>
      <c r="R180" s="182"/>
      <c r="S180" s="182"/>
      <c r="T180" s="182"/>
      <c r="U180" s="182"/>
      <c r="V180" s="182"/>
      <c r="W180" s="183"/>
      <c r="X180" s="12"/>
    </row>
    <row r="181" spans="1:24" s="25" customFormat="1" ht="20.100000000000001" customHeight="1" x14ac:dyDescent="0.15">
      <c r="A181" s="121"/>
      <c r="B181" s="3"/>
      <c r="C181" s="6"/>
      <c r="D181" s="56">
        <v>31</v>
      </c>
      <c r="E181" s="53"/>
      <c r="F181" s="195" t="s">
        <v>92</v>
      </c>
      <c r="G181" s="196"/>
      <c r="H181" s="196"/>
      <c r="I181" s="196"/>
      <c r="J181" s="196"/>
      <c r="K181" s="196"/>
      <c r="L181" s="197"/>
      <c r="M181" s="181"/>
      <c r="N181" s="182"/>
      <c r="O181" s="182"/>
      <c r="P181" s="182"/>
      <c r="Q181" s="182"/>
      <c r="R181" s="182"/>
      <c r="S181" s="182"/>
      <c r="T181" s="182"/>
      <c r="U181" s="182"/>
      <c r="V181" s="182"/>
      <c r="W181" s="183"/>
      <c r="X181" s="12"/>
    </row>
    <row r="182" spans="1:24" s="25" customFormat="1" ht="20.100000000000001" customHeight="1" x14ac:dyDescent="0.15">
      <c r="A182" s="121"/>
      <c r="B182" s="3"/>
      <c r="C182" s="6"/>
      <c r="D182" s="56">
        <v>32</v>
      </c>
      <c r="E182" s="53"/>
      <c r="F182" s="195" t="s">
        <v>93</v>
      </c>
      <c r="G182" s="196"/>
      <c r="H182" s="196"/>
      <c r="I182" s="196"/>
      <c r="J182" s="196"/>
      <c r="K182" s="196"/>
      <c r="L182" s="197"/>
      <c r="M182" s="181"/>
      <c r="N182" s="182"/>
      <c r="O182" s="182"/>
      <c r="P182" s="182"/>
      <c r="Q182" s="182"/>
      <c r="R182" s="182"/>
      <c r="S182" s="182"/>
      <c r="T182" s="182"/>
      <c r="U182" s="182"/>
      <c r="V182" s="182"/>
      <c r="W182" s="183"/>
      <c r="X182" s="12"/>
    </row>
    <row r="183" spans="1:24" s="25" customFormat="1" ht="20.100000000000001" customHeight="1" x14ac:dyDescent="0.15">
      <c r="A183" s="121"/>
      <c r="B183" s="3"/>
      <c r="C183" s="6"/>
      <c r="D183" s="56">
        <v>33</v>
      </c>
      <c r="E183" s="53"/>
      <c r="F183" s="195" t="s">
        <v>94</v>
      </c>
      <c r="G183" s="196"/>
      <c r="H183" s="196"/>
      <c r="I183" s="196"/>
      <c r="J183" s="196"/>
      <c r="K183" s="196"/>
      <c r="L183" s="197"/>
      <c r="M183" s="181"/>
      <c r="N183" s="182"/>
      <c r="O183" s="182"/>
      <c r="P183" s="182"/>
      <c r="Q183" s="182"/>
      <c r="R183" s="182"/>
      <c r="S183" s="182"/>
      <c r="T183" s="182"/>
      <c r="U183" s="182"/>
      <c r="V183" s="182"/>
      <c r="W183" s="183"/>
      <c r="X183" s="12"/>
    </row>
    <row r="184" spans="1:24" s="25" customFormat="1" ht="20.100000000000001" customHeight="1" x14ac:dyDescent="0.15">
      <c r="A184" s="121"/>
      <c r="B184" s="3"/>
      <c r="C184" s="6"/>
      <c r="D184" s="56">
        <v>34</v>
      </c>
      <c r="E184" s="53"/>
      <c r="F184" s="195" t="s">
        <v>95</v>
      </c>
      <c r="G184" s="196"/>
      <c r="H184" s="196"/>
      <c r="I184" s="196"/>
      <c r="J184" s="196"/>
      <c r="K184" s="196"/>
      <c r="L184" s="197"/>
      <c r="M184" s="181"/>
      <c r="N184" s="182"/>
      <c r="O184" s="182"/>
      <c r="P184" s="182"/>
      <c r="Q184" s="182"/>
      <c r="R184" s="182"/>
      <c r="S184" s="182"/>
      <c r="T184" s="182"/>
      <c r="U184" s="182"/>
      <c r="V184" s="182"/>
      <c r="W184" s="183"/>
      <c r="X184" s="12"/>
    </row>
    <row r="185" spans="1:24" s="25" customFormat="1" ht="20.100000000000001" customHeight="1" x14ac:dyDescent="0.15">
      <c r="A185" s="121"/>
      <c r="B185" s="3"/>
      <c r="C185" s="6"/>
      <c r="D185" s="56">
        <v>35</v>
      </c>
      <c r="E185" s="53"/>
      <c r="F185" s="195" t="s">
        <v>96</v>
      </c>
      <c r="G185" s="196"/>
      <c r="H185" s="196"/>
      <c r="I185" s="196"/>
      <c r="J185" s="196"/>
      <c r="K185" s="196"/>
      <c r="L185" s="197"/>
      <c r="M185" s="181"/>
      <c r="N185" s="182"/>
      <c r="O185" s="182"/>
      <c r="P185" s="182"/>
      <c r="Q185" s="182"/>
      <c r="R185" s="182"/>
      <c r="S185" s="182"/>
      <c r="T185" s="182"/>
      <c r="U185" s="182"/>
      <c r="V185" s="182"/>
      <c r="W185" s="183"/>
      <c r="X185" s="12"/>
    </row>
    <row r="186" spans="1:24" s="25" customFormat="1" ht="20.100000000000001" customHeight="1" x14ac:dyDescent="0.15">
      <c r="A186" s="121"/>
      <c r="B186" s="3"/>
      <c r="C186" s="6"/>
      <c r="D186" s="56">
        <v>36</v>
      </c>
      <c r="E186" s="53"/>
      <c r="F186" s="195" t="s">
        <v>97</v>
      </c>
      <c r="G186" s="196"/>
      <c r="H186" s="196"/>
      <c r="I186" s="196"/>
      <c r="J186" s="196"/>
      <c r="K186" s="196"/>
      <c r="L186" s="197"/>
      <c r="M186" s="181"/>
      <c r="N186" s="182"/>
      <c r="O186" s="182"/>
      <c r="P186" s="182"/>
      <c r="Q186" s="182"/>
      <c r="R186" s="182"/>
      <c r="S186" s="182"/>
      <c r="T186" s="182"/>
      <c r="U186" s="182"/>
      <c r="V186" s="182"/>
      <c r="W186" s="183"/>
      <c r="X186" s="12"/>
    </row>
    <row r="187" spans="1:24" s="25" customFormat="1" ht="20.100000000000001" customHeight="1" x14ac:dyDescent="0.15">
      <c r="A187" s="121"/>
      <c r="B187" s="3"/>
      <c r="C187" s="6"/>
      <c r="D187" s="56">
        <v>37</v>
      </c>
      <c r="E187" s="53"/>
      <c r="F187" s="195" t="s">
        <v>98</v>
      </c>
      <c r="G187" s="196"/>
      <c r="H187" s="196"/>
      <c r="I187" s="196"/>
      <c r="J187" s="196"/>
      <c r="K187" s="196"/>
      <c r="L187" s="197"/>
      <c r="M187" s="181"/>
      <c r="N187" s="182"/>
      <c r="O187" s="182"/>
      <c r="P187" s="182"/>
      <c r="Q187" s="182"/>
      <c r="R187" s="182"/>
      <c r="S187" s="182"/>
      <c r="T187" s="182"/>
      <c r="U187" s="182"/>
      <c r="V187" s="182"/>
      <c r="W187" s="183"/>
      <c r="X187" s="12"/>
    </row>
    <row r="188" spans="1:24" s="25" customFormat="1" ht="20.100000000000001" customHeight="1" x14ac:dyDescent="0.15">
      <c r="A188" s="121">
        <f>IF(AND(E188="〇",M188=""),1,0)</f>
        <v>0</v>
      </c>
      <c r="B188" s="3"/>
      <c r="C188" s="6"/>
      <c r="D188" s="58">
        <v>38</v>
      </c>
      <c r="E188" s="54"/>
      <c r="F188" s="198" t="s">
        <v>191</v>
      </c>
      <c r="G188" s="199"/>
      <c r="H188" s="199"/>
      <c r="I188" s="199"/>
      <c r="J188" s="199"/>
      <c r="K188" s="199"/>
      <c r="L188" s="200"/>
      <c r="M188" s="184"/>
      <c r="N188" s="185"/>
      <c r="O188" s="185"/>
      <c r="P188" s="185"/>
      <c r="Q188" s="185"/>
      <c r="R188" s="185"/>
      <c r="S188" s="185"/>
      <c r="T188" s="185"/>
      <c r="U188" s="185"/>
      <c r="V188" s="185"/>
      <c r="W188" s="186"/>
      <c r="X188" s="12"/>
    </row>
    <row r="189" spans="1:24" s="25" customFormat="1" ht="20.100000000000001" customHeight="1" x14ac:dyDescent="0.15">
      <c r="A189" s="121"/>
      <c r="B189" s="3"/>
      <c r="C189" s="6"/>
      <c r="D189" s="137" t="s">
        <v>192</v>
      </c>
      <c r="E189" s="245" t="s">
        <v>193</v>
      </c>
      <c r="F189" s="245"/>
      <c r="G189" s="245"/>
      <c r="H189" s="245"/>
      <c r="I189" s="245"/>
      <c r="J189" s="245"/>
      <c r="K189" s="245"/>
      <c r="L189" s="245"/>
      <c r="M189" s="245"/>
      <c r="N189" s="245"/>
      <c r="O189" s="245"/>
      <c r="P189" s="245"/>
      <c r="Q189" s="245"/>
      <c r="R189" s="245"/>
      <c r="S189" s="245"/>
      <c r="T189" s="245"/>
      <c r="U189" s="245"/>
      <c r="V189" s="245"/>
      <c r="W189" s="245"/>
      <c r="X189" s="12"/>
    </row>
    <row r="190" spans="1:24" s="25" customFormat="1" ht="20.100000000000001" customHeight="1" x14ac:dyDescent="0.15">
      <c r="A190" s="121"/>
      <c r="B190" s="3"/>
      <c r="C190" s="6"/>
      <c r="D190" s="55" t="s">
        <v>99</v>
      </c>
      <c r="E190" s="45"/>
      <c r="F190" s="45"/>
      <c r="G190" s="45"/>
      <c r="H190" s="45"/>
      <c r="I190" s="45"/>
      <c r="J190" s="45"/>
      <c r="K190" s="45"/>
      <c r="L190" s="127"/>
      <c r="M190" s="45"/>
      <c r="N190" s="45"/>
      <c r="O190" s="45"/>
      <c r="P190" s="45"/>
      <c r="Q190" s="45"/>
      <c r="R190" s="45"/>
      <c r="S190" s="45"/>
      <c r="T190" s="45"/>
      <c r="U190" s="45"/>
      <c r="V190" s="45"/>
      <c r="W190" s="45"/>
      <c r="X190" s="12"/>
    </row>
    <row r="191" spans="1:24" s="25" customFormat="1" ht="20.100000000000001" customHeight="1" x14ac:dyDescent="0.15">
      <c r="A191" s="121"/>
      <c r="B191" s="3"/>
      <c r="C191" s="6"/>
      <c r="D191" s="59"/>
      <c r="E191" s="60" t="s">
        <v>60</v>
      </c>
      <c r="F191" s="201" t="s">
        <v>61</v>
      </c>
      <c r="G191" s="202"/>
      <c r="H191" s="202"/>
      <c r="I191" s="202"/>
      <c r="J191" s="202"/>
      <c r="K191" s="202"/>
      <c r="L191" s="203"/>
      <c r="M191" s="201" t="s">
        <v>116</v>
      </c>
      <c r="N191" s="202"/>
      <c r="O191" s="202"/>
      <c r="P191" s="202"/>
      <c r="Q191" s="202"/>
      <c r="R191" s="202"/>
      <c r="S191" s="202"/>
      <c r="T191" s="202"/>
      <c r="U191" s="202"/>
      <c r="V191" s="202"/>
      <c r="W191" s="207"/>
      <c r="X191" s="12"/>
    </row>
    <row r="192" spans="1:24" s="25" customFormat="1" ht="20.100000000000001" customHeight="1" x14ac:dyDescent="0.15">
      <c r="A192" s="121"/>
      <c r="B192" s="3"/>
      <c r="C192" s="6"/>
      <c r="D192" s="56">
        <v>39</v>
      </c>
      <c r="E192" s="53"/>
      <c r="F192" s="204" t="s">
        <v>100</v>
      </c>
      <c r="G192" s="205"/>
      <c r="H192" s="205"/>
      <c r="I192" s="205"/>
      <c r="J192" s="205"/>
      <c r="K192" s="205"/>
      <c r="L192" s="206"/>
      <c r="M192" s="208"/>
      <c r="N192" s="209"/>
      <c r="O192" s="209"/>
      <c r="P192" s="209"/>
      <c r="Q192" s="209"/>
      <c r="R192" s="209"/>
      <c r="S192" s="209"/>
      <c r="T192" s="209"/>
      <c r="U192" s="209"/>
      <c r="V192" s="209"/>
      <c r="W192" s="210"/>
      <c r="X192" s="12"/>
    </row>
    <row r="193" spans="1:24" s="25" customFormat="1" ht="20.100000000000001" customHeight="1" x14ac:dyDescent="0.15">
      <c r="A193" s="121"/>
      <c r="B193" s="3"/>
      <c r="C193" s="6"/>
      <c r="D193" s="56">
        <v>40</v>
      </c>
      <c r="E193" s="53"/>
      <c r="F193" s="192" t="s">
        <v>101</v>
      </c>
      <c r="G193" s="193"/>
      <c r="H193" s="193"/>
      <c r="I193" s="193"/>
      <c r="J193" s="193"/>
      <c r="K193" s="193"/>
      <c r="L193" s="194"/>
      <c r="M193" s="208"/>
      <c r="N193" s="209"/>
      <c r="O193" s="209"/>
      <c r="P193" s="209"/>
      <c r="Q193" s="209"/>
      <c r="R193" s="209"/>
      <c r="S193" s="209"/>
      <c r="T193" s="209"/>
      <c r="U193" s="209"/>
      <c r="V193" s="209"/>
      <c r="W193" s="210"/>
      <c r="X193" s="12"/>
    </row>
    <row r="194" spans="1:24" s="25" customFormat="1" ht="20.100000000000001" customHeight="1" x14ac:dyDescent="0.15">
      <c r="A194" s="121"/>
      <c r="B194" s="3"/>
      <c r="C194" s="6"/>
      <c r="D194" s="56">
        <v>41</v>
      </c>
      <c r="E194" s="53"/>
      <c r="F194" s="192" t="s">
        <v>102</v>
      </c>
      <c r="G194" s="193"/>
      <c r="H194" s="193"/>
      <c r="I194" s="193"/>
      <c r="J194" s="193"/>
      <c r="K194" s="193"/>
      <c r="L194" s="194"/>
      <c r="M194" s="208"/>
      <c r="N194" s="209"/>
      <c r="O194" s="209"/>
      <c r="P194" s="209"/>
      <c r="Q194" s="209"/>
      <c r="R194" s="209"/>
      <c r="S194" s="209"/>
      <c r="T194" s="209"/>
      <c r="U194" s="209"/>
      <c r="V194" s="209"/>
      <c r="W194" s="210"/>
      <c r="X194" s="12"/>
    </row>
    <row r="195" spans="1:24" s="25" customFormat="1" ht="20.100000000000001" customHeight="1" x14ac:dyDescent="0.15">
      <c r="A195" s="121"/>
      <c r="B195" s="3"/>
      <c r="C195" s="6"/>
      <c r="D195" s="56">
        <v>42</v>
      </c>
      <c r="E195" s="53"/>
      <c r="F195" s="192" t="s">
        <v>103</v>
      </c>
      <c r="G195" s="193"/>
      <c r="H195" s="193"/>
      <c r="I195" s="193"/>
      <c r="J195" s="193"/>
      <c r="K195" s="193"/>
      <c r="L195" s="194"/>
      <c r="M195" s="208"/>
      <c r="N195" s="209"/>
      <c r="O195" s="209"/>
      <c r="P195" s="209"/>
      <c r="Q195" s="209"/>
      <c r="R195" s="209"/>
      <c r="S195" s="209"/>
      <c r="T195" s="209"/>
      <c r="U195" s="209"/>
      <c r="V195" s="209"/>
      <c r="W195" s="210"/>
      <c r="X195" s="12"/>
    </row>
    <row r="196" spans="1:24" s="25" customFormat="1" ht="20.100000000000001" customHeight="1" x14ac:dyDescent="0.15">
      <c r="A196" s="121"/>
      <c r="B196" s="3"/>
      <c r="C196" s="6"/>
      <c r="D196" s="56">
        <v>43</v>
      </c>
      <c r="E196" s="53"/>
      <c r="F196" s="192" t="s">
        <v>104</v>
      </c>
      <c r="G196" s="193"/>
      <c r="H196" s="193"/>
      <c r="I196" s="193"/>
      <c r="J196" s="193"/>
      <c r="K196" s="193"/>
      <c r="L196" s="194"/>
      <c r="M196" s="208"/>
      <c r="N196" s="209"/>
      <c r="O196" s="209"/>
      <c r="P196" s="209"/>
      <c r="Q196" s="209"/>
      <c r="R196" s="209"/>
      <c r="S196" s="209"/>
      <c r="T196" s="209"/>
      <c r="U196" s="209"/>
      <c r="V196" s="209"/>
      <c r="W196" s="210"/>
      <c r="X196" s="12"/>
    </row>
    <row r="197" spans="1:24" s="25" customFormat="1" ht="20.100000000000001" customHeight="1" x14ac:dyDescent="0.15">
      <c r="A197" s="121"/>
      <c r="B197" s="3"/>
      <c r="C197" s="6"/>
      <c r="D197" s="56">
        <v>44</v>
      </c>
      <c r="E197" s="53"/>
      <c r="F197" s="192" t="s">
        <v>105</v>
      </c>
      <c r="G197" s="193"/>
      <c r="H197" s="193"/>
      <c r="I197" s="193"/>
      <c r="J197" s="193"/>
      <c r="K197" s="193"/>
      <c r="L197" s="194"/>
      <c r="M197" s="208"/>
      <c r="N197" s="209"/>
      <c r="O197" s="209"/>
      <c r="P197" s="209"/>
      <c r="Q197" s="209"/>
      <c r="R197" s="209"/>
      <c r="S197" s="209"/>
      <c r="T197" s="209"/>
      <c r="U197" s="209"/>
      <c r="V197" s="209"/>
      <c r="W197" s="210"/>
      <c r="X197" s="12"/>
    </row>
    <row r="198" spans="1:24" s="25" customFormat="1" ht="20.100000000000001" customHeight="1" x14ac:dyDescent="0.15">
      <c r="A198" s="121"/>
      <c r="B198" s="3"/>
      <c r="C198" s="6"/>
      <c r="D198" s="56">
        <v>45</v>
      </c>
      <c r="E198" s="53"/>
      <c r="F198" s="192" t="s">
        <v>106</v>
      </c>
      <c r="G198" s="193"/>
      <c r="H198" s="193"/>
      <c r="I198" s="193"/>
      <c r="J198" s="193"/>
      <c r="K198" s="193"/>
      <c r="L198" s="194"/>
      <c r="M198" s="208"/>
      <c r="N198" s="209"/>
      <c r="O198" s="209"/>
      <c r="P198" s="209"/>
      <c r="Q198" s="209"/>
      <c r="R198" s="209"/>
      <c r="S198" s="209"/>
      <c r="T198" s="209"/>
      <c r="U198" s="209"/>
      <c r="V198" s="209"/>
      <c r="W198" s="210"/>
      <c r="X198" s="12"/>
    </row>
    <row r="199" spans="1:24" s="25" customFormat="1" ht="20.100000000000001" customHeight="1" x14ac:dyDescent="0.15">
      <c r="A199" s="121"/>
      <c r="B199" s="3"/>
      <c r="C199" s="6"/>
      <c r="D199" s="56">
        <v>46</v>
      </c>
      <c r="E199" s="53"/>
      <c r="F199" s="192" t="s">
        <v>40</v>
      </c>
      <c r="G199" s="193"/>
      <c r="H199" s="193"/>
      <c r="I199" s="193"/>
      <c r="J199" s="193"/>
      <c r="K199" s="193"/>
      <c r="L199" s="194"/>
      <c r="M199" s="208"/>
      <c r="N199" s="209"/>
      <c r="O199" s="209"/>
      <c r="P199" s="209"/>
      <c r="Q199" s="209"/>
      <c r="R199" s="209"/>
      <c r="S199" s="209"/>
      <c r="T199" s="209"/>
      <c r="U199" s="209"/>
      <c r="V199" s="209"/>
      <c r="W199" s="210"/>
      <c r="X199" s="12"/>
    </row>
    <row r="200" spans="1:24" s="25" customFormat="1" ht="20.100000000000001" customHeight="1" x14ac:dyDescent="0.15">
      <c r="A200" s="121"/>
      <c r="B200" s="3"/>
      <c r="C200" s="6"/>
      <c r="D200" s="56">
        <v>47</v>
      </c>
      <c r="E200" s="53"/>
      <c r="F200" s="192" t="s">
        <v>107</v>
      </c>
      <c r="G200" s="193"/>
      <c r="H200" s="193"/>
      <c r="I200" s="193"/>
      <c r="J200" s="193"/>
      <c r="K200" s="193"/>
      <c r="L200" s="194"/>
      <c r="M200" s="208"/>
      <c r="N200" s="209"/>
      <c r="O200" s="209"/>
      <c r="P200" s="209"/>
      <c r="Q200" s="209"/>
      <c r="R200" s="209"/>
      <c r="S200" s="209"/>
      <c r="T200" s="209"/>
      <c r="U200" s="209"/>
      <c r="V200" s="209"/>
      <c r="W200" s="210"/>
      <c r="X200" s="12"/>
    </row>
    <row r="201" spans="1:24" s="25" customFormat="1" ht="20.100000000000001" customHeight="1" x14ac:dyDescent="0.15">
      <c r="A201" s="121">
        <f>IF(AND(E201="〇",M201=""),1,0)</f>
        <v>0</v>
      </c>
      <c r="B201" s="3"/>
      <c r="C201" s="6"/>
      <c r="D201" s="56">
        <v>48</v>
      </c>
      <c r="E201" s="53"/>
      <c r="F201" s="192" t="s">
        <v>195</v>
      </c>
      <c r="G201" s="193"/>
      <c r="H201" s="193"/>
      <c r="I201" s="193"/>
      <c r="J201" s="193"/>
      <c r="K201" s="193"/>
      <c r="L201" s="194"/>
      <c r="M201" s="211"/>
      <c r="N201" s="212"/>
      <c r="O201" s="212"/>
      <c r="P201" s="212"/>
      <c r="Q201" s="212"/>
      <c r="R201" s="212"/>
      <c r="S201" s="212"/>
      <c r="T201" s="212"/>
      <c r="U201" s="212"/>
      <c r="V201" s="212"/>
      <c r="W201" s="213"/>
      <c r="X201" s="12"/>
    </row>
    <row r="202" spans="1:24" s="25" customFormat="1" ht="20.100000000000001" customHeight="1" x14ac:dyDescent="0.15">
      <c r="A202" s="121"/>
      <c r="B202" s="3"/>
      <c r="C202" s="6"/>
      <c r="D202" s="56">
        <v>49</v>
      </c>
      <c r="E202" s="53"/>
      <c r="F202" s="192" t="s">
        <v>108</v>
      </c>
      <c r="G202" s="193"/>
      <c r="H202" s="193"/>
      <c r="I202" s="193"/>
      <c r="J202" s="193"/>
      <c r="K202" s="193"/>
      <c r="L202" s="194"/>
      <c r="M202" s="208"/>
      <c r="N202" s="209"/>
      <c r="O202" s="209"/>
      <c r="P202" s="209"/>
      <c r="Q202" s="209"/>
      <c r="R202" s="209"/>
      <c r="S202" s="209"/>
      <c r="T202" s="209"/>
      <c r="U202" s="209"/>
      <c r="V202" s="209"/>
      <c r="W202" s="210"/>
      <c r="X202" s="12"/>
    </row>
    <row r="203" spans="1:24" s="25" customFormat="1" ht="20.100000000000001" customHeight="1" x14ac:dyDescent="0.15">
      <c r="A203" s="121"/>
      <c r="B203" s="3"/>
      <c r="C203" s="6"/>
      <c r="D203" s="56">
        <v>50</v>
      </c>
      <c r="E203" s="53"/>
      <c r="F203" s="192" t="s">
        <v>109</v>
      </c>
      <c r="G203" s="193"/>
      <c r="H203" s="193"/>
      <c r="I203" s="193"/>
      <c r="J203" s="193"/>
      <c r="K203" s="193"/>
      <c r="L203" s="194"/>
      <c r="M203" s="208"/>
      <c r="N203" s="209"/>
      <c r="O203" s="209"/>
      <c r="P203" s="209"/>
      <c r="Q203" s="209"/>
      <c r="R203" s="209"/>
      <c r="S203" s="209"/>
      <c r="T203" s="209"/>
      <c r="U203" s="209"/>
      <c r="V203" s="209"/>
      <c r="W203" s="210"/>
      <c r="X203" s="12"/>
    </row>
    <row r="204" spans="1:24" s="25" customFormat="1" ht="20.100000000000001" customHeight="1" x14ac:dyDescent="0.15">
      <c r="A204" s="121"/>
      <c r="B204" s="3"/>
      <c r="C204" s="6"/>
      <c r="D204" s="56">
        <v>51</v>
      </c>
      <c r="E204" s="53"/>
      <c r="F204" s="192" t="s">
        <v>110</v>
      </c>
      <c r="G204" s="193"/>
      <c r="H204" s="193"/>
      <c r="I204" s="193"/>
      <c r="J204" s="193"/>
      <c r="K204" s="193"/>
      <c r="L204" s="194"/>
      <c r="M204" s="208"/>
      <c r="N204" s="209"/>
      <c r="O204" s="209"/>
      <c r="P204" s="209"/>
      <c r="Q204" s="209"/>
      <c r="R204" s="209"/>
      <c r="S204" s="209"/>
      <c r="T204" s="209"/>
      <c r="U204" s="209"/>
      <c r="V204" s="209"/>
      <c r="W204" s="210"/>
      <c r="X204" s="12"/>
    </row>
    <row r="205" spans="1:24" s="25" customFormat="1" ht="20.100000000000001" customHeight="1" x14ac:dyDescent="0.15">
      <c r="A205" s="121"/>
      <c r="B205" s="3"/>
      <c r="C205" s="6"/>
      <c r="D205" s="56">
        <v>52</v>
      </c>
      <c r="E205" s="53"/>
      <c r="F205" s="192" t="s">
        <v>111</v>
      </c>
      <c r="G205" s="193"/>
      <c r="H205" s="193"/>
      <c r="I205" s="193"/>
      <c r="J205" s="193"/>
      <c r="K205" s="193"/>
      <c r="L205" s="194"/>
      <c r="M205" s="208"/>
      <c r="N205" s="209"/>
      <c r="O205" s="209"/>
      <c r="P205" s="209"/>
      <c r="Q205" s="209"/>
      <c r="R205" s="209"/>
      <c r="S205" s="209"/>
      <c r="T205" s="209"/>
      <c r="U205" s="209"/>
      <c r="V205" s="209"/>
      <c r="W205" s="210"/>
      <c r="X205" s="12"/>
    </row>
    <row r="206" spans="1:24" s="25" customFormat="1" ht="20.100000000000001" customHeight="1" x14ac:dyDescent="0.15">
      <c r="A206" s="121"/>
      <c r="B206" s="3"/>
      <c r="C206" s="6"/>
      <c r="D206" s="56">
        <v>53</v>
      </c>
      <c r="E206" s="53"/>
      <c r="F206" s="192" t="s">
        <v>112</v>
      </c>
      <c r="G206" s="193"/>
      <c r="H206" s="193"/>
      <c r="I206" s="193"/>
      <c r="J206" s="193"/>
      <c r="K206" s="193"/>
      <c r="L206" s="194"/>
      <c r="M206" s="208"/>
      <c r="N206" s="209"/>
      <c r="O206" s="209"/>
      <c r="P206" s="209"/>
      <c r="Q206" s="209"/>
      <c r="R206" s="209"/>
      <c r="S206" s="209"/>
      <c r="T206" s="209"/>
      <c r="U206" s="209"/>
      <c r="V206" s="209"/>
      <c r="W206" s="210"/>
      <c r="X206" s="12"/>
    </row>
    <row r="207" spans="1:24" s="25" customFormat="1" ht="20.100000000000001" customHeight="1" x14ac:dyDescent="0.15">
      <c r="A207" s="121"/>
      <c r="B207" s="3"/>
      <c r="C207" s="6"/>
      <c r="D207" s="56">
        <v>54</v>
      </c>
      <c r="E207" s="53"/>
      <c r="F207" s="192" t="s">
        <v>113</v>
      </c>
      <c r="G207" s="193"/>
      <c r="H207" s="193"/>
      <c r="I207" s="193"/>
      <c r="J207" s="193"/>
      <c r="K207" s="193"/>
      <c r="L207" s="194"/>
      <c r="M207" s="208"/>
      <c r="N207" s="209"/>
      <c r="O207" s="209"/>
      <c r="P207" s="209"/>
      <c r="Q207" s="209"/>
      <c r="R207" s="209"/>
      <c r="S207" s="209"/>
      <c r="T207" s="209"/>
      <c r="U207" s="209"/>
      <c r="V207" s="209"/>
      <c r="W207" s="210"/>
      <c r="X207" s="12"/>
    </row>
    <row r="208" spans="1:24" s="25" customFormat="1" ht="20.100000000000001" customHeight="1" x14ac:dyDescent="0.15">
      <c r="A208" s="121"/>
      <c r="B208" s="3"/>
      <c r="C208" s="6"/>
      <c r="D208" s="56">
        <v>55</v>
      </c>
      <c r="E208" s="53"/>
      <c r="F208" s="192" t="s">
        <v>114</v>
      </c>
      <c r="G208" s="193"/>
      <c r="H208" s="193"/>
      <c r="I208" s="193"/>
      <c r="J208" s="193"/>
      <c r="K208" s="193"/>
      <c r="L208" s="194"/>
      <c r="M208" s="208"/>
      <c r="N208" s="209"/>
      <c r="O208" s="209"/>
      <c r="P208" s="209"/>
      <c r="Q208" s="209"/>
      <c r="R208" s="209"/>
      <c r="S208" s="209"/>
      <c r="T208" s="209"/>
      <c r="U208" s="209"/>
      <c r="V208" s="209"/>
      <c r="W208" s="210"/>
      <c r="X208" s="12"/>
    </row>
    <row r="209" spans="1:24" s="25" customFormat="1" ht="20.100000000000001" customHeight="1" x14ac:dyDescent="0.15">
      <c r="A209" s="121">
        <f>IF(AND(E209="〇",M209=""),1,0)</f>
        <v>0</v>
      </c>
      <c r="B209" s="3"/>
      <c r="C209" s="6"/>
      <c r="D209" s="58">
        <v>56</v>
      </c>
      <c r="E209" s="54"/>
      <c r="F209" s="214" t="s">
        <v>194</v>
      </c>
      <c r="G209" s="215"/>
      <c r="H209" s="215"/>
      <c r="I209" s="215"/>
      <c r="J209" s="215"/>
      <c r="K209" s="215"/>
      <c r="L209" s="216"/>
      <c r="M209" s="184"/>
      <c r="N209" s="185"/>
      <c r="O209" s="185"/>
      <c r="P209" s="185"/>
      <c r="Q209" s="185"/>
      <c r="R209" s="185"/>
      <c r="S209" s="185"/>
      <c r="T209" s="185"/>
      <c r="U209" s="185"/>
      <c r="V209" s="185"/>
      <c r="W209" s="186"/>
      <c r="X209" s="12"/>
    </row>
    <row r="210" spans="1:24" s="25" customFormat="1" ht="20.100000000000001" customHeight="1" x14ac:dyDescent="0.15">
      <c r="A210" s="121"/>
      <c r="B210" s="3"/>
      <c r="C210" s="19"/>
      <c r="D210" s="138" t="s">
        <v>192</v>
      </c>
      <c r="E210" s="139" t="s">
        <v>193</v>
      </c>
      <c r="F210" s="139"/>
      <c r="G210" s="139"/>
      <c r="H210" s="139"/>
      <c r="I210" s="139"/>
      <c r="J210" s="139"/>
      <c r="K210" s="139"/>
      <c r="L210" s="139"/>
      <c r="M210" s="139"/>
      <c r="N210" s="139"/>
      <c r="O210" s="139"/>
      <c r="P210" s="139"/>
      <c r="Q210" s="139"/>
      <c r="R210" s="139"/>
      <c r="S210" s="139"/>
      <c r="T210" s="139"/>
      <c r="U210" s="139"/>
      <c r="V210" s="139"/>
      <c r="W210" s="139"/>
      <c r="X210" s="22"/>
    </row>
    <row r="211" spans="1:24" s="25" customFormat="1" ht="9.9499999999999993" customHeight="1" x14ac:dyDescent="0.15">
      <c r="A211" s="121"/>
      <c r="B211" s="3"/>
      <c r="C211" s="27"/>
      <c r="D211" s="27"/>
      <c r="E211" s="27"/>
      <c r="F211" s="27"/>
      <c r="G211" s="27"/>
      <c r="H211" s="27"/>
      <c r="I211" s="27"/>
      <c r="J211" s="28"/>
      <c r="K211" s="28"/>
      <c r="L211" s="127"/>
      <c r="M211" s="28"/>
      <c r="N211" s="28"/>
      <c r="O211" s="28"/>
      <c r="P211" s="28"/>
      <c r="Q211" s="28"/>
      <c r="R211" s="28"/>
      <c r="S211" s="28"/>
      <c r="T211" s="28"/>
      <c r="U211" s="28"/>
      <c r="V211" s="28"/>
      <c r="W211" s="28"/>
      <c r="X211" s="27"/>
    </row>
  </sheetData>
  <sheetProtection password="EF3D" sheet="1" objects="1" scenarios="1"/>
  <dataConsolidate/>
  <mergeCells count="377">
    <mergeCell ref="I59:W59"/>
    <mergeCell ref="I100:W100"/>
    <mergeCell ref="F194:L194"/>
    <mergeCell ref="F195:L195"/>
    <mergeCell ref="F196:L196"/>
    <mergeCell ref="F197:L197"/>
    <mergeCell ref="F198:L198"/>
    <mergeCell ref="F199:L199"/>
    <mergeCell ref="F166:L166"/>
    <mergeCell ref="F167:L167"/>
    <mergeCell ref="F168:L168"/>
    <mergeCell ref="F169:L169"/>
    <mergeCell ref="F170:L170"/>
    <mergeCell ref="F171:L171"/>
    <mergeCell ref="F172:L172"/>
    <mergeCell ref="F173:L173"/>
    <mergeCell ref="F174:L174"/>
    <mergeCell ref="F157:L157"/>
    <mergeCell ref="F158:L158"/>
    <mergeCell ref="F159:L159"/>
    <mergeCell ref="F160:L160"/>
    <mergeCell ref="F161:L161"/>
    <mergeCell ref="F162:L162"/>
    <mergeCell ref="F163:L163"/>
    <mergeCell ref="F200:L200"/>
    <mergeCell ref="F201:L201"/>
    <mergeCell ref="F202:L202"/>
    <mergeCell ref="F175:L175"/>
    <mergeCell ref="F176:L176"/>
    <mergeCell ref="F177:L177"/>
    <mergeCell ref="F178:L178"/>
    <mergeCell ref="F179:L179"/>
    <mergeCell ref="F180:L180"/>
    <mergeCell ref="F181:L181"/>
    <mergeCell ref="F182:L182"/>
    <mergeCell ref="F183:L183"/>
    <mergeCell ref="E189:W189"/>
    <mergeCell ref="M197:W197"/>
    <mergeCell ref="M177:W177"/>
    <mergeCell ref="M178:W178"/>
    <mergeCell ref="M179:W179"/>
    <mergeCell ref="M198:W198"/>
    <mergeCell ref="M199:W199"/>
    <mergeCell ref="M180:W180"/>
    <mergeCell ref="M181:W181"/>
    <mergeCell ref="M182:W182"/>
    <mergeCell ref="M183:W183"/>
    <mergeCell ref="M184:W184"/>
    <mergeCell ref="F164:L164"/>
    <mergeCell ref="F165:L165"/>
    <mergeCell ref="F150:L150"/>
    <mergeCell ref="F151:L151"/>
    <mergeCell ref="F152:L152"/>
    <mergeCell ref="F153:L153"/>
    <mergeCell ref="F154:L154"/>
    <mergeCell ref="F155:L155"/>
    <mergeCell ref="F156:L156"/>
    <mergeCell ref="N120:W120"/>
    <mergeCell ref="U141:W141"/>
    <mergeCell ref="D135:W135"/>
    <mergeCell ref="U137:W137"/>
    <mergeCell ref="U138:W138"/>
    <mergeCell ref="U139:W139"/>
    <mergeCell ref="U140:W140"/>
    <mergeCell ref="I136:T136"/>
    <mergeCell ref="E137:H137"/>
    <mergeCell ref="E138:H138"/>
    <mergeCell ref="E139:H139"/>
    <mergeCell ref="E140:H140"/>
    <mergeCell ref="I137:T137"/>
    <mergeCell ref="I138:T138"/>
    <mergeCell ref="I139:T139"/>
    <mergeCell ref="I140:T140"/>
    <mergeCell ref="U136:V136"/>
    <mergeCell ref="E122:H122"/>
    <mergeCell ref="E123:H123"/>
    <mergeCell ref="M150:W150"/>
    <mergeCell ref="M151:W151"/>
    <mergeCell ref="M152:W152"/>
    <mergeCell ref="M153:W153"/>
    <mergeCell ref="M154:W154"/>
    <mergeCell ref="M155:W155"/>
    <mergeCell ref="M156:W156"/>
    <mergeCell ref="R122:W122"/>
    <mergeCell ref="M176:W176"/>
    <mergeCell ref="M168:W168"/>
    <mergeCell ref="M167:W167"/>
    <mergeCell ref="M169:W169"/>
    <mergeCell ref="M170:W170"/>
    <mergeCell ref="N108:W108"/>
    <mergeCell ref="N106:W106"/>
    <mergeCell ref="J109:W109"/>
    <mergeCell ref="M209:W209"/>
    <mergeCell ref="M191:W191"/>
    <mergeCell ref="D147:W147"/>
    <mergeCell ref="M200:W200"/>
    <mergeCell ref="M201:W201"/>
    <mergeCell ref="M202:W202"/>
    <mergeCell ref="M203:W203"/>
    <mergeCell ref="M204:W204"/>
    <mergeCell ref="M205:W205"/>
    <mergeCell ref="M206:W206"/>
    <mergeCell ref="M207:W207"/>
    <mergeCell ref="M208:W208"/>
    <mergeCell ref="M192:W192"/>
    <mergeCell ref="M193:W193"/>
    <mergeCell ref="M194:W194"/>
    <mergeCell ref="M195:W195"/>
    <mergeCell ref="M196:W196"/>
    <mergeCell ref="E126:H126"/>
    <mergeCell ref="M157:W157"/>
    <mergeCell ref="F209:L209"/>
    <mergeCell ref="M166:W166"/>
    <mergeCell ref="E68:H68"/>
    <mergeCell ref="E69:H69"/>
    <mergeCell ref="M158:W158"/>
    <mergeCell ref="F203:L203"/>
    <mergeCell ref="F204:L204"/>
    <mergeCell ref="F205:L205"/>
    <mergeCell ref="F206:L206"/>
    <mergeCell ref="F207:L207"/>
    <mergeCell ref="F208:L208"/>
    <mergeCell ref="F184:L184"/>
    <mergeCell ref="F185:L185"/>
    <mergeCell ref="F186:L186"/>
    <mergeCell ref="F187:L187"/>
    <mergeCell ref="F188:L188"/>
    <mergeCell ref="F191:L191"/>
    <mergeCell ref="F192:L192"/>
    <mergeCell ref="F193:L193"/>
    <mergeCell ref="M159:W159"/>
    <mergeCell ref="M160:W160"/>
    <mergeCell ref="M161:W161"/>
    <mergeCell ref="M162:W162"/>
    <mergeCell ref="M163:W163"/>
    <mergeCell ref="M164:W164"/>
    <mergeCell ref="M165:W165"/>
    <mergeCell ref="J60:W60"/>
    <mergeCell ref="E60:H60"/>
    <mergeCell ref="D80:W80"/>
    <mergeCell ref="C78:H78"/>
    <mergeCell ref="I61:W61"/>
    <mergeCell ref="I73:M73"/>
    <mergeCell ref="I71:M71"/>
    <mergeCell ref="I69:W69"/>
    <mergeCell ref="I67:W67"/>
    <mergeCell ref="I65:W65"/>
    <mergeCell ref="I63:W63"/>
    <mergeCell ref="E61:H61"/>
    <mergeCell ref="E62:H62"/>
    <mergeCell ref="E63:H63"/>
    <mergeCell ref="E64:H64"/>
    <mergeCell ref="E65:H65"/>
    <mergeCell ref="E66:H66"/>
    <mergeCell ref="J64:W64"/>
    <mergeCell ref="J62:W62"/>
    <mergeCell ref="E75:H75"/>
    <mergeCell ref="J74:W74"/>
    <mergeCell ref="J72:W72"/>
    <mergeCell ref="E71:H71"/>
    <mergeCell ref="E67:H67"/>
    <mergeCell ref="I14:M14"/>
    <mergeCell ref="I12:M12"/>
    <mergeCell ref="J29:W29"/>
    <mergeCell ref="J27:W27"/>
    <mergeCell ref="J25:W25"/>
    <mergeCell ref="J23:W23"/>
    <mergeCell ref="I16:M16"/>
    <mergeCell ref="I44:M44"/>
    <mergeCell ref="N44:W44"/>
    <mergeCell ref="J43:W43"/>
    <mergeCell ref="J41:W41"/>
    <mergeCell ref="J33:W33"/>
    <mergeCell ref="J31:W31"/>
    <mergeCell ref="J17:W17"/>
    <mergeCell ref="J15:W15"/>
    <mergeCell ref="J13:W13"/>
    <mergeCell ref="I26:W26"/>
    <mergeCell ref="E70:H70"/>
    <mergeCell ref="E45:H45"/>
    <mergeCell ref="J45:W45"/>
    <mergeCell ref="E46:H46"/>
    <mergeCell ref="I46:M46"/>
    <mergeCell ref="N46:W46"/>
    <mergeCell ref="E47:H47"/>
    <mergeCell ref="J47:W47"/>
    <mergeCell ref="E48:H48"/>
    <mergeCell ref="E59:H59"/>
    <mergeCell ref="J58:W58"/>
    <mergeCell ref="J56:W56"/>
    <mergeCell ref="I57:M57"/>
    <mergeCell ref="I55:M55"/>
    <mergeCell ref="E58:H58"/>
    <mergeCell ref="N57:W57"/>
    <mergeCell ref="N55:W55"/>
    <mergeCell ref="I48:M48"/>
    <mergeCell ref="N48:W48"/>
    <mergeCell ref="E49:H49"/>
    <mergeCell ref="J49:W49"/>
    <mergeCell ref="J70:W70"/>
    <mergeCell ref="J68:W68"/>
    <mergeCell ref="J66:W66"/>
    <mergeCell ref="I10:M10"/>
    <mergeCell ref="N16:W16"/>
    <mergeCell ref="N14:W14"/>
    <mergeCell ref="N12:W12"/>
    <mergeCell ref="N10:W10"/>
    <mergeCell ref="N24:W24"/>
    <mergeCell ref="N22:W22"/>
    <mergeCell ref="J11:W11"/>
    <mergeCell ref="I42:M42"/>
    <mergeCell ref="I40:M40"/>
    <mergeCell ref="I38:M38"/>
    <mergeCell ref="I36:W36"/>
    <mergeCell ref="I34:W34"/>
    <mergeCell ref="I32:W32"/>
    <mergeCell ref="I30:W30"/>
    <mergeCell ref="I28:W28"/>
    <mergeCell ref="I24:M24"/>
    <mergeCell ref="I22:M22"/>
    <mergeCell ref="N42:W42"/>
    <mergeCell ref="N40:W40"/>
    <mergeCell ref="N38:W38"/>
    <mergeCell ref="J39:W39"/>
    <mergeCell ref="J37:W37"/>
    <mergeCell ref="J35:W35"/>
    <mergeCell ref="C8:H8"/>
    <mergeCell ref="C20:H20"/>
    <mergeCell ref="E21:H21"/>
    <mergeCell ref="E22:H22"/>
    <mergeCell ref="E23:H23"/>
    <mergeCell ref="E24:H24"/>
    <mergeCell ref="E25:H25"/>
    <mergeCell ref="E26:H26"/>
    <mergeCell ref="E27:H27"/>
    <mergeCell ref="E17:H17"/>
    <mergeCell ref="E18:H18"/>
    <mergeCell ref="E28:H28"/>
    <mergeCell ref="E29:H29"/>
    <mergeCell ref="E30:H30"/>
    <mergeCell ref="E31:H31"/>
    <mergeCell ref="E32:H32"/>
    <mergeCell ref="E33:H33"/>
    <mergeCell ref="E9:H9"/>
    <mergeCell ref="E10:H10"/>
    <mergeCell ref="E11:H11"/>
    <mergeCell ref="E12:H12"/>
    <mergeCell ref="E13:H13"/>
    <mergeCell ref="E14:H14"/>
    <mergeCell ref="E15:H15"/>
    <mergeCell ref="E16:H16"/>
    <mergeCell ref="J92:W92"/>
    <mergeCell ref="J90:W90"/>
    <mergeCell ref="J88:W88"/>
    <mergeCell ref="J86:W86"/>
    <mergeCell ref="J84:W84"/>
    <mergeCell ref="J82:W82"/>
    <mergeCell ref="N89:W89"/>
    <mergeCell ref="N87:W87"/>
    <mergeCell ref="E34:H34"/>
    <mergeCell ref="E35:H35"/>
    <mergeCell ref="E36:H36"/>
    <mergeCell ref="E37:H37"/>
    <mergeCell ref="E38:H38"/>
    <mergeCell ref="E39:H39"/>
    <mergeCell ref="E40:H40"/>
    <mergeCell ref="E41:H41"/>
    <mergeCell ref="E42:H42"/>
    <mergeCell ref="E43:H43"/>
    <mergeCell ref="E50:H50"/>
    <mergeCell ref="C53:H53"/>
    <mergeCell ref="E54:H54"/>
    <mergeCell ref="E55:H55"/>
    <mergeCell ref="E56:H56"/>
    <mergeCell ref="E57:H57"/>
    <mergeCell ref="I91:W91"/>
    <mergeCell ref="I89:M89"/>
    <mergeCell ref="I87:M87"/>
    <mergeCell ref="I85:W85"/>
    <mergeCell ref="I83:W83"/>
    <mergeCell ref="I81:W81"/>
    <mergeCell ref="N73:W73"/>
    <mergeCell ref="N71:W71"/>
    <mergeCell ref="E84:H84"/>
    <mergeCell ref="E85:H85"/>
    <mergeCell ref="E86:H86"/>
    <mergeCell ref="E87:H87"/>
    <mergeCell ref="E88:H88"/>
    <mergeCell ref="E89:H89"/>
    <mergeCell ref="E90:H90"/>
    <mergeCell ref="E83:H83"/>
    <mergeCell ref="E72:H72"/>
    <mergeCell ref="E73:H73"/>
    <mergeCell ref="E74:H74"/>
    <mergeCell ref="E81:H81"/>
    <mergeCell ref="E82:H82"/>
    <mergeCell ref="M185:W185"/>
    <mergeCell ref="M186:W186"/>
    <mergeCell ref="M187:W187"/>
    <mergeCell ref="M188:W188"/>
    <mergeCell ref="M171:W171"/>
    <mergeCell ref="M172:W172"/>
    <mergeCell ref="M173:W173"/>
    <mergeCell ref="M174:W174"/>
    <mergeCell ref="M175:W175"/>
    <mergeCell ref="V1:W1"/>
    <mergeCell ref="E117:H117"/>
    <mergeCell ref="J103:W103"/>
    <mergeCell ref="J101:W101"/>
    <mergeCell ref="J99:W99"/>
    <mergeCell ref="E118:H118"/>
    <mergeCell ref="E119:H119"/>
    <mergeCell ref="E120:H120"/>
    <mergeCell ref="E121:H121"/>
    <mergeCell ref="E98:H98"/>
    <mergeCell ref="I98:M98"/>
    <mergeCell ref="N98:W98"/>
    <mergeCell ref="E99:H99"/>
    <mergeCell ref="E100:H100"/>
    <mergeCell ref="E101:H101"/>
    <mergeCell ref="E102:H102"/>
    <mergeCell ref="E103:H103"/>
    <mergeCell ref="I102:W102"/>
    <mergeCell ref="E104:H104"/>
    <mergeCell ref="E105:H105"/>
    <mergeCell ref="J117:W117"/>
    <mergeCell ref="E106:H106"/>
    <mergeCell ref="E107:H107"/>
    <mergeCell ref="J107:W107"/>
    <mergeCell ref="C3:X3"/>
    <mergeCell ref="C4:X4"/>
    <mergeCell ref="C5:X5"/>
    <mergeCell ref="C6:X6"/>
    <mergeCell ref="T115:V115"/>
    <mergeCell ref="T116:V116"/>
    <mergeCell ref="C113:H113"/>
    <mergeCell ref="C96:H96"/>
    <mergeCell ref="O122:Q122"/>
    <mergeCell ref="I122:M122"/>
    <mergeCell ref="E108:H108"/>
    <mergeCell ref="E109:H109"/>
    <mergeCell ref="E110:H110"/>
    <mergeCell ref="I108:M108"/>
    <mergeCell ref="I106:M106"/>
    <mergeCell ref="I104:W104"/>
    <mergeCell ref="J105:W105"/>
    <mergeCell ref="N115:P115"/>
    <mergeCell ref="Q115:S115"/>
    <mergeCell ref="E116:H116"/>
    <mergeCell ref="I116:M116"/>
    <mergeCell ref="N116:P116"/>
    <mergeCell ref="Q116:S116"/>
    <mergeCell ref="E91:H91"/>
    <mergeCell ref="E210:W210"/>
    <mergeCell ref="J123:W123"/>
    <mergeCell ref="J121:W121"/>
    <mergeCell ref="J119:W119"/>
    <mergeCell ref="E115:H115"/>
    <mergeCell ref="I115:M115"/>
    <mergeCell ref="E136:H136"/>
    <mergeCell ref="N118:W118"/>
    <mergeCell ref="I118:M118"/>
    <mergeCell ref="I120:M120"/>
    <mergeCell ref="D148:W148"/>
    <mergeCell ref="E124:H124"/>
    <mergeCell ref="J126:W126"/>
    <mergeCell ref="E127:H127"/>
    <mergeCell ref="E129:H129"/>
    <mergeCell ref="J129:W129"/>
    <mergeCell ref="I124:W125"/>
    <mergeCell ref="I127:W128"/>
    <mergeCell ref="C133:H133"/>
    <mergeCell ref="E141:H141"/>
    <mergeCell ref="I141:T141"/>
    <mergeCell ref="C145:I145"/>
    <mergeCell ref="J142:W142"/>
    <mergeCell ref="E142:H142"/>
  </mergeCells>
  <phoneticPr fontId="5"/>
  <conditionalFormatting sqref="I10:M10">
    <cfRule type="expression" dxfId="40" priority="41" stopIfTrue="1">
      <formula>ISBLANK($I10)</formula>
    </cfRule>
  </conditionalFormatting>
  <conditionalFormatting sqref="I12:M12">
    <cfRule type="expression" dxfId="39" priority="40" stopIfTrue="1">
      <formula>AND($I12&lt;&gt;"個人", $I12&lt;&gt;"法人")</formula>
    </cfRule>
  </conditionalFormatting>
  <conditionalFormatting sqref="I14:M14">
    <cfRule type="expression" dxfId="38" priority="39" stopIfTrue="1">
      <formula>AND($I14&lt;&gt;"無", $I14&lt;&gt;"有")</formula>
    </cfRule>
  </conditionalFormatting>
  <conditionalFormatting sqref="I16:M16">
    <cfRule type="expression" dxfId="37" priority="38" stopIfTrue="1">
      <formula>AND($I16&lt;&gt;"無", $I16&lt;&gt;"有")</formula>
    </cfRule>
  </conditionalFormatting>
  <conditionalFormatting sqref="I22:M22">
    <cfRule type="expression" dxfId="36" priority="37" stopIfTrue="1">
      <formula>AND($I22&lt;&gt;"市内", $I22&lt;&gt;"県内", $I22&lt;&gt;"県外")</formula>
    </cfRule>
  </conditionalFormatting>
  <conditionalFormatting sqref="I24:M24">
    <cfRule type="expression" dxfId="35" priority="36" stopIfTrue="1">
      <formula>ISBLANK($I24)</formula>
    </cfRule>
  </conditionalFormatting>
  <conditionalFormatting sqref="I26:W26">
    <cfRule type="expression" dxfId="34" priority="35" stopIfTrue="1">
      <formula>AND(I26&lt;&gt;"", OR(ISERROR(FIND("@"&amp;LEFT(I26,3)&amp;"@",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ISERROR(FIND("@"&amp;LEFT(I26,4)&amp;"@","@神奈川県@和歌山県@鹿児島県@"))=FALSE))=FALSE</formula>
    </cfRule>
  </conditionalFormatting>
  <conditionalFormatting sqref="I28:W28">
    <cfRule type="expression" dxfId="33" priority="34" stopIfTrue="1">
      <formula>ISBLANK($I28)</formula>
    </cfRule>
  </conditionalFormatting>
  <conditionalFormatting sqref="I30:W30">
    <cfRule type="expression" dxfId="32" priority="33" stopIfTrue="1">
      <formula>ISBLANK($I30)</formula>
    </cfRule>
  </conditionalFormatting>
  <conditionalFormatting sqref="I32:W32">
    <cfRule type="expression" dxfId="31" priority="32" stopIfTrue="1">
      <formula>ISBLANK($I32)</formula>
    </cfRule>
  </conditionalFormatting>
  <conditionalFormatting sqref="I36:W36">
    <cfRule type="expression" dxfId="30" priority="31" stopIfTrue="1">
      <formula>ISBLANK($I36)</formula>
    </cfRule>
  </conditionalFormatting>
  <conditionalFormatting sqref="I38:M38">
    <cfRule type="expression" dxfId="29" priority="30" stopIfTrue="1">
      <formula>ISBLANK($I38)</formula>
    </cfRule>
  </conditionalFormatting>
  <conditionalFormatting sqref="I40:M40">
    <cfRule type="expression" dxfId="28" priority="29" stopIfTrue="1">
      <formula>ISBLANK($I40)</formula>
    </cfRule>
  </conditionalFormatting>
  <conditionalFormatting sqref="I42:M42">
    <cfRule type="expression" dxfId="27" priority="28" stopIfTrue="1">
      <formula>ISBLANK($I42)</formula>
    </cfRule>
  </conditionalFormatting>
  <conditionalFormatting sqref="I44:M44">
    <cfRule type="expression" dxfId="26" priority="27" stopIfTrue="1">
      <formula>AND($I44&lt;&gt;"なし", $I44&lt;&gt;"会社更生法", $I44&lt;&gt;"民事再生法")</formula>
    </cfRule>
  </conditionalFormatting>
  <conditionalFormatting sqref="I46:M46">
    <cfRule type="expression" dxfId="25" priority="26" stopIfTrue="1">
      <formula>AND(OR(I44="会社更生法",I44="民事再生法"), AND(ISBLANK(I46), ISBLANK(I48)))</formula>
    </cfRule>
  </conditionalFormatting>
  <conditionalFormatting sqref="I48:M48">
    <cfRule type="expression" dxfId="24" priority="25" stopIfTrue="1">
      <formula>AND(OR(I44="会社更生法",I44="民事再生法"), AND(ISBLANK(I46), ISBLANK(I48)))</formula>
    </cfRule>
  </conditionalFormatting>
  <conditionalFormatting sqref="I55:M55">
    <cfRule type="expression" dxfId="23" priority="24" stopIfTrue="1">
      <formula>AND(I14="有",AND($I55&lt;&gt;"市内", $I55&lt;&gt;"県内", $I55&lt;&gt;"県外"))</formula>
    </cfRule>
  </conditionalFormatting>
  <conditionalFormatting sqref="I57:M57">
    <cfRule type="expression" dxfId="22" priority="23" stopIfTrue="1">
      <formula>AND($I14="有",ISBLANK($I57))</formula>
    </cfRule>
  </conditionalFormatting>
  <conditionalFormatting sqref="I59:W59">
    <cfRule type="expression" dxfId="21" priority="22" stopIfTrue="1">
      <formula>AND(I14="有", AND(I59&lt;&gt;"", OR(ISERROR(FIND("@"&amp;LEFT(I59,3)&amp;"@",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ISERROR(FIND("@"&amp;LEFT(I59,4)&amp;"@","@神奈川県@和歌山県@鹿児島県@"))=FALSE))=FALSE)</formula>
    </cfRule>
  </conditionalFormatting>
  <conditionalFormatting sqref="I61:W61">
    <cfRule type="expression" dxfId="20" priority="21" stopIfTrue="1">
      <formula>AND($I14="有",ISBLANK($I61))</formula>
    </cfRule>
  </conditionalFormatting>
  <conditionalFormatting sqref="I63:W63">
    <cfRule type="expression" dxfId="19" priority="20" stopIfTrue="1">
      <formula>AND($I14="有",ISBLANK($I63))</formula>
    </cfRule>
  </conditionalFormatting>
  <conditionalFormatting sqref="I65:W65">
    <cfRule type="expression" dxfId="18" priority="19" stopIfTrue="1">
      <formula>AND($I14="有",ISBLANK($I65))</formula>
    </cfRule>
  </conditionalFormatting>
  <conditionalFormatting sqref="I69:W69">
    <cfRule type="expression" dxfId="17" priority="18" stopIfTrue="1">
      <formula>AND($I14="有",ISBLANK($I69))</formula>
    </cfRule>
  </conditionalFormatting>
  <conditionalFormatting sqref="I71:M71">
    <cfRule type="expression" dxfId="16" priority="17" stopIfTrue="1">
      <formula>AND($I14="有",ISBLANK($I71))</formula>
    </cfRule>
  </conditionalFormatting>
  <conditionalFormatting sqref="I73:M73">
    <cfRule type="expression" dxfId="15" priority="16" stopIfTrue="1">
      <formula>AND($I14="有",ISBLANK($I73))</formula>
    </cfRule>
  </conditionalFormatting>
  <conditionalFormatting sqref="I81:W81">
    <cfRule type="expression" dxfId="14" priority="15" stopIfTrue="1">
      <formula>ISBLANK($I81)</formula>
    </cfRule>
  </conditionalFormatting>
  <conditionalFormatting sqref="I85:W85">
    <cfRule type="expression" dxfId="13" priority="14" stopIfTrue="1">
      <formula>ISBLANK($I85)</formula>
    </cfRule>
  </conditionalFormatting>
  <conditionalFormatting sqref="I87:M87">
    <cfRule type="expression" dxfId="12" priority="13" stopIfTrue="1">
      <formula>ISBLANK($I87)</formula>
    </cfRule>
  </conditionalFormatting>
  <conditionalFormatting sqref="I98:M98">
    <cfRule type="expression" dxfId="11" priority="12" stopIfTrue="1">
      <formula>AND($I16="有",ISBLANK($I98))</formula>
    </cfRule>
  </conditionalFormatting>
  <conditionalFormatting sqref="I100:W100">
    <cfRule type="expression" dxfId="10" priority="11" stopIfTrue="1">
      <formula>AND(I16="有", AND(I100&lt;&gt;"", OR(ISERROR(FIND("@"&amp;LEFT(I100,3)&amp;"@",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ISERROR(FIND("@"&amp;LEFT(I100,4)&amp;"@","@神奈川県@和歌山県@鹿児島県@"))=FALSE))=FALSE)</formula>
    </cfRule>
  </conditionalFormatting>
  <conditionalFormatting sqref="I104:W104">
    <cfRule type="expression" dxfId="9" priority="10" stopIfTrue="1">
      <formula>AND($I16="有",ISBLANK($I104))</formula>
    </cfRule>
  </conditionalFormatting>
  <conditionalFormatting sqref="I106:M106">
    <cfRule type="expression" dxfId="8" priority="9" stopIfTrue="1">
      <formula>AND($I16="有",ISBLANK($I106))</formula>
    </cfRule>
  </conditionalFormatting>
  <conditionalFormatting sqref="M188:W188">
    <cfRule type="expression" dxfId="7" priority="8" stopIfTrue="1">
      <formula>AND($E188="〇",$M188="")</formula>
    </cfRule>
  </conditionalFormatting>
  <conditionalFormatting sqref="M201:W201">
    <cfRule type="expression" dxfId="6" priority="7" stopIfTrue="1">
      <formula>AND($E201="〇",$M201="")</formula>
    </cfRule>
  </conditionalFormatting>
  <conditionalFormatting sqref="M209:W209">
    <cfRule type="expression" dxfId="5" priority="6" stopIfTrue="1">
      <formula>AND($E209="〇",$M209="")</formula>
    </cfRule>
  </conditionalFormatting>
  <conditionalFormatting sqref="I116:M116">
    <cfRule type="expression" dxfId="4" priority="5">
      <formula>ISBLANK($I116)</formula>
    </cfRule>
  </conditionalFormatting>
  <conditionalFormatting sqref="N116:P116">
    <cfRule type="expression" dxfId="3" priority="4">
      <formula>ISBLANK($N116)</formula>
    </cfRule>
  </conditionalFormatting>
  <conditionalFormatting sqref="Q116:S116">
    <cfRule type="expression" dxfId="2" priority="3">
      <formula>ISBLANK($Q116)</formula>
    </cfRule>
  </conditionalFormatting>
  <conditionalFormatting sqref="I118:M118">
    <cfRule type="expression" dxfId="1" priority="2">
      <formula>ISBLANK($I118)</formula>
    </cfRule>
  </conditionalFormatting>
  <conditionalFormatting sqref="I120:M120">
    <cfRule type="expression" dxfId="0" priority="1">
      <formula>ISBLANK($I120)</formula>
    </cfRule>
  </conditionalFormatting>
  <dataValidations count="13">
    <dataValidation type="date" imeMode="halfAlpha" allowBlank="1" showInputMessage="1" showErrorMessage="1" error="有効な日付を入力してください" sqref="I10:M10 O122:Q122 I122:M122 I48:M48 I46:M46" xr:uid="{00000000-0002-0000-0000-000000000000}">
      <formula1>92</formula1>
      <formula2>73415</formula2>
    </dataValidation>
    <dataValidation type="list" allowBlank="1" showInputMessage="1" showErrorMessage="1" error="リストから選択してください" sqref="I12:M12" xr:uid="{00000000-0002-0000-0000-000001000000}">
      <formula1>"個人,法人"</formula1>
    </dataValidation>
    <dataValidation type="list" allowBlank="1" showInputMessage="1" showErrorMessage="1" error="リストから選択してください" sqref="I14:M14 I16:M16" xr:uid="{00000000-0002-0000-0000-000002000000}">
      <formula1>"無,有"</formula1>
    </dataValidation>
    <dataValidation type="list" allowBlank="1" showInputMessage="1" showErrorMessage="1" error="リストから選択してください" sqref="I22:M22 I55:M55" xr:uid="{00000000-0002-0000-0000-000003000000}">
      <formula1>"市内,県内,県外"</formula1>
    </dataValidation>
    <dataValidation type="whole" imeMode="halfAlpha" allowBlank="1" showInputMessage="1" showErrorMessage="1" error="7桁の数字を入力してください" sqref="I24:M24 I98:M98 I57:M57" xr:uid="{00000000-0002-0000-0000-000004000000}">
      <formula1>0</formula1>
      <formula2>9999999</formula2>
    </dataValidation>
    <dataValidation errorStyle="warning" imeMode="hiragana" allowBlank="1" showInputMessage="1" showErrorMessage="1" sqref="I26:W26 M192:W209 M151:W188 E137:T141 I127:W128 I124:W125 I30:W30 I104:W104 I100:W100 I85:W85 I81:W81 I69:W69 I65:W65 I63:W63 I59:W59 I36:W36 I32:W32" xr:uid="{00000000-0002-0000-0000-000005000000}"/>
    <dataValidation errorStyle="warning" imeMode="fullKatakana" allowBlank="1" showInputMessage="1" showErrorMessage="1" sqref="I28:W28 I102:W102 I83:W83 I67:W67 I61:W61 I34:W34" xr:uid="{00000000-0002-0000-0000-000006000000}"/>
    <dataValidation errorStyle="warning" imeMode="halfAlpha" allowBlank="1" showInputMessage="1" showErrorMessage="1" sqref="I38:M38 I108:M108 I106:M106 I91:W91 I89:M89 I87:M87 I73:M73 I71:M71 I40:M40" xr:uid="{00000000-0002-0000-0000-000007000000}"/>
    <dataValidation type="whole" imeMode="halfAlpha" allowBlank="1" showInputMessage="1" showErrorMessage="1" error="有効な数字を入力してください" sqref="I42:M42 I116:S116" xr:uid="{00000000-0002-0000-0000-000008000000}">
      <formula1>-9999999999</formula1>
      <formula2>9999999999</formula2>
    </dataValidation>
    <dataValidation type="list" allowBlank="1" showInputMessage="1" showErrorMessage="1" error="リストから選択してください" sqref="I44:M44" xr:uid="{00000000-0002-0000-0000-000009000000}">
      <formula1>"なし,会社更生法,民事再生法"</formula1>
    </dataValidation>
    <dataValidation type="whole" imeMode="halfAlpha" allowBlank="1" showInputMessage="1" showErrorMessage="1" error="有効な数字を入力してください。10兆円以上になる場合は、9,999,999,999と入力してください" sqref="I118:M118 U137:W141" xr:uid="{00000000-0002-0000-0000-00000A000000}">
      <formula1>-9999999999</formula1>
      <formula2>9999999999</formula2>
    </dataValidation>
    <dataValidation type="list" allowBlank="1" showInputMessage="1" showErrorMessage="1" error="リストから選択してください" sqref="E192:E209 E151:E188" xr:uid="{00000000-0002-0000-0000-00000B000000}">
      <formula1>"〇,　"</formula1>
    </dataValidation>
    <dataValidation errorStyle="warning" imeMode="hiragana" allowBlank="1" showInputMessage="1" showErrorMessage="1" error="有効な数字を入力してください" sqref="I120:M120" xr:uid="{00000000-0002-0000-0000-00000C000000}"/>
  </dataValidations>
  <pageMargins left="0.19685039370078741" right="0.19685039370078741" top="0.39370078740157483" bottom="0.19685039370078741" header="0.39370078740157483" footer="0.19685039370078741"/>
  <pageSetup paperSize="9" scale="81"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C83"/>
  <sheetViews>
    <sheetView showGridLines="0" zoomScaleNormal="100" workbookViewId="0"/>
  </sheetViews>
  <sheetFormatPr defaultRowHeight="13.5" x14ac:dyDescent="0.15"/>
  <cols>
    <col min="1" max="24" width="1.625" style="62" customWidth="1"/>
    <col min="25" max="55" width="1.625" style="63" customWidth="1"/>
    <col min="56" max="16384" width="9" style="64"/>
  </cols>
  <sheetData>
    <row r="1" spans="1:55" ht="11.25" customHeight="1" x14ac:dyDescent="0.15">
      <c r="A1" s="61"/>
      <c r="B1" s="254" t="str">
        <f>"" &amp; 本社名称</f>
        <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C1" s="63" t="s">
        <v>117</v>
      </c>
    </row>
    <row r="2" spans="1:55" ht="20.100000000000001" customHeight="1" x14ac:dyDescent="0.15">
      <c r="AO2" s="246" t="str">
        <f>IF(ISBLANK(申請年月日), "平成　　年　　月　　日", TEXT(申請年月日, "ggge年m月d日"))</f>
        <v>平成　　年　　月　　日</v>
      </c>
      <c r="AP2" s="246"/>
      <c r="AQ2" s="246"/>
      <c r="AR2" s="246"/>
      <c r="AS2" s="246"/>
      <c r="AT2" s="246"/>
      <c r="AU2" s="246"/>
      <c r="AV2" s="246"/>
      <c r="AW2" s="246"/>
      <c r="AX2" s="246"/>
      <c r="AY2" s="246"/>
      <c r="AZ2" s="246"/>
    </row>
    <row r="3" spans="1:55" ht="24.95" customHeight="1" x14ac:dyDescent="0.15">
      <c r="B3" s="247" t="str">
        <f>"入札参加資格審査申請書　【" &amp; P業種 &amp; "】"</f>
        <v>入札参加資格審査申請書　【物品製造（購入）・役務の提供等】</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row>
    <row r="4" spans="1:55" ht="5.0999999999999996" customHeight="1" x14ac:dyDescent="0.15"/>
    <row r="5" spans="1:55" ht="50.1" customHeight="1" x14ac:dyDescent="0.15">
      <c r="B5" s="248" t="str">
        <f>"　" &amp; P対象年度 &amp; "において、" &amp; P市町村名 &amp; "の物品の買入れ等の契約に係る競争入札に参加したいので、関係書類を添えて申請します。" &amp; CHAR(10) &amp; "　なお、この申請書及び添付書類の内容については、事実と相違しないことを誓約します。"</f>
        <v>　平成31・32年度において、さぬき市の物品の買入れ等の契約に係る競争入札に参加したいので、関係書類を添えて申請します。
　なお、この申請書及び添付書類の内容については、事実と相違しないことを誓約します。</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row>
    <row r="6" spans="1:55" ht="5.0999999999999996" customHeight="1" x14ac:dyDescent="0.15">
      <c r="C6" s="65"/>
      <c r="D6" s="65"/>
      <c r="E6" s="65"/>
      <c r="F6" s="65"/>
      <c r="G6" s="65"/>
      <c r="H6" s="65"/>
      <c r="I6" s="65"/>
      <c r="J6" s="65"/>
      <c r="K6" s="65"/>
      <c r="L6" s="65"/>
      <c r="M6" s="65"/>
      <c r="N6" s="65"/>
      <c r="O6" s="65"/>
      <c r="P6" s="65"/>
      <c r="Q6" s="65"/>
      <c r="R6" s="65"/>
      <c r="S6" s="65"/>
      <c r="T6" s="65"/>
      <c r="U6" s="65"/>
      <c r="V6" s="65"/>
      <c r="W6" s="65"/>
      <c r="X6" s="65"/>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row>
    <row r="7" spans="1:55" ht="20.100000000000001" customHeight="1" x14ac:dyDescent="0.15">
      <c r="C7" s="65"/>
      <c r="D7" s="65"/>
      <c r="E7" s="65"/>
      <c r="F7" s="67" t="str">
        <f>P市町村名 &amp; "長　様"</f>
        <v>さぬき市長　様</v>
      </c>
      <c r="G7" s="65"/>
      <c r="H7" s="65"/>
      <c r="I7" s="65"/>
      <c r="J7" s="65"/>
      <c r="K7" s="65"/>
      <c r="L7" s="65"/>
      <c r="M7" s="65"/>
      <c r="N7" s="65"/>
      <c r="O7" s="65"/>
      <c r="P7" s="65"/>
      <c r="Q7" s="65"/>
      <c r="R7" s="65"/>
      <c r="S7" s="65"/>
      <c r="T7" s="65"/>
      <c r="U7" s="65"/>
      <c r="V7" s="65"/>
      <c r="W7" s="65"/>
      <c r="X7" s="65"/>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row>
    <row r="8" spans="1:55" ht="5.0999999999999996" customHeight="1" x14ac:dyDescent="0.15">
      <c r="C8" s="65"/>
      <c r="D8" s="65"/>
      <c r="E8" s="65"/>
      <c r="F8" s="65"/>
      <c r="G8" s="65"/>
      <c r="H8" s="65"/>
      <c r="I8" s="65"/>
      <c r="J8" s="65"/>
      <c r="K8" s="65"/>
      <c r="L8" s="65"/>
      <c r="M8" s="65"/>
      <c r="N8" s="65"/>
      <c r="O8" s="65"/>
      <c r="P8" s="65"/>
      <c r="Q8" s="65"/>
      <c r="R8" s="65"/>
      <c r="S8" s="65"/>
      <c r="T8" s="65"/>
      <c r="U8" s="65"/>
      <c r="V8" s="65"/>
      <c r="W8" s="65"/>
      <c r="X8" s="65"/>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row>
    <row r="9" spans="1:55" ht="15" customHeight="1" thickBot="1" x14ac:dyDescent="0.2">
      <c r="C9" s="65"/>
      <c r="D9" s="65"/>
      <c r="E9" s="65"/>
      <c r="F9" s="65"/>
      <c r="G9" s="65"/>
      <c r="H9" s="65"/>
      <c r="I9" s="65"/>
      <c r="J9" s="65"/>
      <c r="K9" s="65"/>
      <c r="L9" s="65"/>
      <c r="M9" s="65"/>
      <c r="N9" s="65"/>
      <c r="O9" s="65"/>
      <c r="P9" s="65"/>
      <c r="Q9" s="65"/>
      <c r="R9" s="65"/>
      <c r="S9" s="65"/>
      <c r="T9" s="65"/>
      <c r="U9" s="65"/>
      <c r="V9" s="65"/>
      <c r="W9" s="65"/>
      <c r="X9" s="65"/>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row>
    <row r="10" spans="1:55" s="70" customFormat="1" ht="20.100000000000001" customHeight="1" thickTop="1" thickBot="1" x14ac:dyDescent="0.2">
      <c r="A10" s="68"/>
      <c r="B10" s="68"/>
      <c r="C10" s="249" t="s">
        <v>118</v>
      </c>
      <c r="D10" s="250"/>
      <c r="E10" s="250"/>
      <c r="F10" s="250"/>
      <c r="G10" s="250"/>
      <c r="H10" s="250"/>
      <c r="I10" s="250"/>
      <c r="J10" s="250"/>
      <c r="K10" s="251"/>
      <c r="L10" s="69"/>
      <c r="BB10" s="71"/>
      <c r="BC10" s="71"/>
    </row>
    <row r="11" spans="1:55" s="70" customFormat="1" ht="9.9499999999999993" customHeight="1" thickTop="1" x14ac:dyDescent="0.15">
      <c r="A11" s="68"/>
      <c r="B11" s="68"/>
      <c r="C11" s="72"/>
      <c r="D11" s="72"/>
      <c r="E11" s="72"/>
      <c r="F11" s="72"/>
      <c r="G11" s="72"/>
      <c r="H11" s="72"/>
      <c r="I11" s="72"/>
      <c r="J11" s="72"/>
      <c r="K11" s="72"/>
      <c r="L11" s="69"/>
      <c r="M11" s="252" t="str">
        <f xml:space="preserve"> "" &amp; 本社名称カナ</f>
        <v/>
      </c>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71"/>
      <c r="BC11" s="71"/>
    </row>
    <row r="12" spans="1:55" s="70" customFormat="1" ht="12.95" customHeight="1" x14ac:dyDescent="0.15">
      <c r="A12" s="68"/>
      <c r="B12" s="68"/>
      <c r="C12" s="255" t="s">
        <v>119</v>
      </c>
      <c r="D12" s="255"/>
      <c r="E12" s="255"/>
      <c r="F12" s="255"/>
      <c r="G12" s="255"/>
      <c r="H12" s="255"/>
      <c r="I12" s="255"/>
      <c r="J12" s="255"/>
      <c r="K12" s="255"/>
      <c r="L12" s="69"/>
      <c r="M12" s="263" t="str">
        <f xml:space="preserve"> "" &amp; 本社名称</f>
        <v/>
      </c>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71"/>
      <c r="BC12" s="71"/>
    </row>
    <row r="13" spans="1:55" s="70" customFormat="1" ht="3" customHeight="1" x14ac:dyDescent="0.15">
      <c r="A13" s="68"/>
      <c r="B13" s="68"/>
      <c r="C13" s="73"/>
      <c r="D13" s="73"/>
      <c r="E13" s="73"/>
      <c r="F13" s="73"/>
      <c r="G13" s="73"/>
      <c r="H13" s="73"/>
      <c r="I13" s="73"/>
      <c r="J13" s="73"/>
      <c r="K13" s="73"/>
      <c r="L13" s="69"/>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1"/>
      <c r="BC13" s="71"/>
    </row>
    <row r="14" spans="1:55" s="70" customFormat="1" ht="18" customHeight="1" x14ac:dyDescent="0.15">
      <c r="A14" s="68"/>
      <c r="B14" s="68"/>
      <c r="C14" s="255" t="s">
        <v>120</v>
      </c>
      <c r="D14" s="255"/>
      <c r="E14" s="255"/>
      <c r="F14" s="255"/>
      <c r="G14" s="255"/>
      <c r="H14" s="255"/>
      <c r="I14" s="255"/>
      <c r="J14" s="255"/>
      <c r="K14" s="255"/>
      <c r="L14" s="69"/>
      <c r="M14" s="259" t="str">
        <f>"" &amp; 個人法人区分</f>
        <v/>
      </c>
      <c r="N14" s="259"/>
      <c r="O14" s="259"/>
      <c r="P14" s="259"/>
      <c r="Q14" s="259"/>
      <c r="R14" s="259"/>
      <c r="S14" s="259"/>
      <c r="T14" s="259"/>
      <c r="U14" s="259"/>
      <c r="V14" s="259"/>
      <c r="W14" s="259"/>
      <c r="X14" s="259"/>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1"/>
      <c r="BC14" s="71"/>
    </row>
    <row r="15" spans="1:55" s="70" customFormat="1" ht="3" customHeight="1" x14ac:dyDescent="0.15">
      <c r="A15" s="68"/>
      <c r="B15" s="68"/>
      <c r="C15" s="73"/>
      <c r="D15" s="73"/>
      <c r="E15" s="73"/>
      <c r="F15" s="73"/>
      <c r="G15" s="73"/>
      <c r="H15" s="73"/>
      <c r="I15" s="73"/>
      <c r="J15" s="73"/>
      <c r="K15" s="73"/>
      <c r="L15" s="69"/>
      <c r="M15" s="74"/>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1"/>
      <c r="BC15" s="71"/>
    </row>
    <row r="16" spans="1:55" s="70" customFormat="1" ht="9.9499999999999993" customHeight="1" x14ac:dyDescent="0.15">
      <c r="A16" s="68"/>
      <c r="B16" s="68"/>
      <c r="W16" s="69"/>
      <c r="X16" s="264" t="str">
        <f>"" &amp; 本社代表者氏名カナ</f>
        <v/>
      </c>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71"/>
      <c r="BC16" s="71"/>
    </row>
    <row r="17" spans="1:55" s="70" customFormat="1" ht="12.95" customHeight="1" x14ac:dyDescent="0.15">
      <c r="A17" s="68"/>
      <c r="B17" s="68"/>
      <c r="C17" s="255" t="s">
        <v>121</v>
      </c>
      <c r="D17" s="255"/>
      <c r="E17" s="255"/>
      <c r="F17" s="255"/>
      <c r="G17" s="255"/>
      <c r="H17" s="255"/>
      <c r="I17" s="255"/>
      <c r="J17" s="255"/>
      <c r="K17" s="255"/>
      <c r="L17" s="69"/>
      <c r="M17" s="259" t="str">
        <f>"" &amp; 本社代表者職名</f>
        <v/>
      </c>
      <c r="N17" s="259"/>
      <c r="O17" s="259"/>
      <c r="P17" s="259"/>
      <c r="Q17" s="259"/>
      <c r="R17" s="259"/>
      <c r="S17" s="259"/>
      <c r="T17" s="259"/>
      <c r="U17" s="259"/>
      <c r="V17" s="259"/>
      <c r="W17" s="76"/>
      <c r="X17" s="259" t="str">
        <f>"" &amp; 本社代表者氏名</f>
        <v/>
      </c>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71"/>
      <c r="BC17" s="71"/>
    </row>
    <row r="18" spans="1:55" s="70" customFormat="1" ht="3" customHeight="1" x14ac:dyDescent="0.15">
      <c r="A18" s="68"/>
      <c r="B18" s="68"/>
      <c r="C18" s="73"/>
      <c r="D18" s="73"/>
      <c r="E18" s="73"/>
      <c r="F18" s="73"/>
      <c r="G18" s="73"/>
      <c r="H18" s="73"/>
      <c r="I18" s="73"/>
      <c r="J18" s="73"/>
      <c r="K18" s="73"/>
      <c r="L18" s="69"/>
      <c r="M18" s="74"/>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1"/>
      <c r="BC18" s="71"/>
    </row>
    <row r="19" spans="1:55" s="70" customFormat="1" ht="18" customHeight="1" x14ac:dyDescent="0.15">
      <c r="A19" s="68"/>
      <c r="B19" s="68"/>
      <c r="C19" s="255" t="s">
        <v>122</v>
      </c>
      <c r="D19" s="255"/>
      <c r="E19" s="255"/>
      <c r="F19" s="255"/>
      <c r="G19" s="255"/>
      <c r="H19" s="255"/>
      <c r="I19" s="255"/>
      <c r="J19" s="255"/>
      <c r="K19" s="255"/>
      <c r="L19" s="69"/>
      <c r="M19" s="259" t="s">
        <v>123</v>
      </c>
      <c r="N19" s="259"/>
      <c r="O19" s="259" t="str">
        <f xml:space="preserve"> IF(ISBLANK(本社郵便), "", TEXT(本社郵便, "000-0000"))</f>
        <v/>
      </c>
      <c r="P19" s="259"/>
      <c r="Q19" s="259"/>
      <c r="R19" s="259"/>
      <c r="S19" s="259"/>
      <c r="T19" s="76"/>
      <c r="U19" s="259" t="str">
        <f xml:space="preserve"> "" &amp; 本社所在地</f>
        <v/>
      </c>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7"/>
      <c r="BC19" s="71"/>
    </row>
    <row r="20" spans="1:55" s="70" customFormat="1" ht="3" customHeight="1" x14ac:dyDescent="0.15">
      <c r="A20" s="68"/>
      <c r="B20" s="68"/>
      <c r="C20" s="73"/>
      <c r="D20" s="73"/>
      <c r="E20" s="73"/>
      <c r="F20" s="73"/>
      <c r="G20" s="73"/>
      <c r="H20" s="73"/>
      <c r="I20" s="73"/>
      <c r="J20" s="73"/>
      <c r="K20" s="73"/>
      <c r="L20" s="69"/>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68"/>
      <c r="BC20" s="71"/>
    </row>
    <row r="21" spans="1:55" s="70" customFormat="1" ht="18" customHeight="1" x14ac:dyDescent="0.15">
      <c r="A21" s="68"/>
      <c r="B21" s="68"/>
      <c r="C21" s="255" t="s">
        <v>124</v>
      </c>
      <c r="D21" s="255"/>
      <c r="E21" s="255"/>
      <c r="F21" s="255"/>
      <c r="G21" s="255"/>
      <c r="H21" s="255"/>
      <c r="I21" s="255"/>
      <c r="J21" s="255"/>
      <c r="K21" s="255"/>
      <c r="L21" s="69"/>
      <c r="M21" s="259" t="str">
        <f>"" &amp; 本社TEL</f>
        <v/>
      </c>
      <c r="N21" s="259"/>
      <c r="O21" s="259"/>
      <c r="P21" s="259"/>
      <c r="Q21" s="259"/>
      <c r="R21" s="259"/>
      <c r="S21" s="259"/>
      <c r="T21" s="259"/>
      <c r="U21" s="259"/>
      <c r="V21" s="259"/>
      <c r="W21" s="259"/>
      <c r="X21" s="259"/>
      <c r="Y21" s="77"/>
      <c r="Z21" s="260" t="s">
        <v>125</v>
      </c>
      <c r="AA21" s="260"/>
      <c r="AB21" s="260"/>
      <c r="AC21" s="260"/>
      <c r="AD21" s="260"/>
      <c r="AE21" s="260"/>
      <c r="AF21" s="260"/>
      <c r="AG21" s="260"/>
      <c r="AH21" s="77"/>
      <c r="AI21" s="259" t="str">
        <f>"" &amp; 本社FAX</f>
        <v/>
      </c>
      <c r="AJ21" s="259"/>
      <c r="AK21" s="259"/>
      <c r="AL21" s="259"/>
      <c r="AM21" s="259"/>
      <c r="AN21" s="259"/>
      <c r="AO21" s="259"/>
      <c r="AP21" s="259"/>
      <c r="AQ21" s="259"/>
      <c r="AR21" s="259"/>
      <c r="AS21" s="259"/>
      <c r="AT21" s="259"/>
    </row>
    <row r="22" spans="1:55" s="70" customFormat="1" ht="9.9499999999999993" customHeight="1" x14ac:dyDescent="0.15">
      <c r="A22" s="68"/>
      <c r="B22" s="68"/>
      <c r="C22" s="73"/>
      <c r="D22" s="73"/>
      <c r="E22" s="73"/>
      <c r="F22" s="73"/>
      <c r="G22" s="73"/>
      <c r="H22" s="73"/>
      <c r="I22" s="73"/>
      <c r="J22" s="73"/>
      <c r="K22" s="73"/>
      <c r="L22" s="69"/>
      <c r="M22" s="69"/>
      <c r="N22" s="69"/>
      <c r="O22" s="69"/>
      <c r="P22" s="69"/>
      <c r="Q22" s="69"/>
      <c r="R22" s="69"/>
      <c r="S22" s="69"/>
      <c r="T22" s="69"/>
      <c r="U22" s="69"/>
      <c r="V22" s="69"/>
      <c r="W22" s="69"/>
      <c r="X22" s="69"/>
      <c r="Y22" s="77"/>
      <c r="Z22" s="77"/>
      <c r="AA22" s="78"/>
      <c r="AB22" s="78"/>
      <c r="AC22" s="78"/>
      <c r="AD22" s="78"/>
      <c r="AE22" s="78"/>
      <c r="AF22" s="78"/>
      <c r="AG22" s="78"/>
      <c r="AH22" s="78"/>
      <c r="AI22" s="77"/>
      <c r="AJ22" s="69"/>
      <c r="AK22" s="69"/>
      <c r="AL22" s="69"/>
      <c r="AM22" s="69"/>
      <c r="AN22" s="69"/>
      <c r="AO22" s="69"/>
      <c r="AP22" s="69"/>
      <c r="AQ22" s="69"/>
      <c r="AR22" s="69"/>
      <c r="AS22" s="69"/>
      <c r="AT22" s="69"/>
      <c r="AU22" s="69"/>
      <c r="AV22" s="77"/>
      <c r="AW22" s="77"/>
      <c r="AX22" s="77"/>
      <c r="AY22" s="77"/>
      <c r="AZ22" s="77"/>
      <c r="BA22" s="77"/>
      <c r="BB22" s="71"/>
      <c r="BC22" s="71"/>
    </row>
    <row r="23" spans="1:55" s="70" customFormat="1" ht="18" customHeight="1" x14ac:dyDescent="0.15">
      <c r="A23" s="68"/>
      <c r="B23" s="68"/>
      <c r="C23" s="255" t="s">
        <v>126</v>
      </c>
      <c r="D23" s="255"/>
      <c r="E23" s="255"/>
      <c r="F23" s="255"/>
      <c r="G23" s="255"/>
      <c r="H23" s="255"/>
      <c r="I23" s="255"/>
      <c r="J23" s="255"/>
      <c r="K23" s="255"/>
      <c r="L23" s="69"/>
      <c r="M23" s="125"/>
      <c r="N23" s="125"/>
      <c r="O23" s="261">
        <f>営業年数</f>
        <v>0</v>
      </c>
      <c r="P23" s="261"/>
      <c r="Q23" s="261"/>
      <c r="R23" s="261"/>
      <c r="S23" s="261"/>
      <c r="T23" s="261"/>
      <c r="U23" s="261"/>
      <c r="V23" s="124"/>
      <c r="W23" s="262" t="s">
        <v>178</v>
      </c>
      <c r="X23" s="262"/>
      <c r="Y23" s="77"/>
    </row>
    <row r="24" spans="1:55" s="70" customFormat="1" ht="3" customHeight="1" x14ac:dyDescent="0.15">
      <c r="A24" s="68"/>
      <c r="B24" s="68"/>
      <c r="C24" s="73"/>
      <c r="D24" s="73"/>
      <c r="E24" s="73"/>
      <c r="F24" s="73"/>
      <c r="G24" s="73"/>
      <c r="H24" s="73"/>
      <c r="I24" s="73"/>
      <c r="J24" s="73"/>
      <c r="K24" s="73"/>
      <c r="L24" s="69"/>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1"/>
      <c r="BC24" s="71"/>
    </row>
    <row r="25" spans="1:55" s="70" customFormat="1" ht="18" customHeight="1" x14ac:dyDescent="0.15">
      <c r="A25" s="68"/>
      <c r="B25" s="68"/>
      <c r="C25" s="255" t="s">
        <v>127</v>
      </c>
      <c r="D25" s="255"/>
      <c r="E25" s="255"/>
      <c r="F25" s="255"/>
      <c r="G25" s="255"/>
      <c r="H25" s="255"/>
      <c r="I25" s="255"/>
      <c r="J25" s="255"/>
      <c r="K25" s="255"/>
      <c r="L25" s="69"/>
      <c r="M25" s="256" t="str">
        <f>"" &amp; 法的再建手続</f>
        <v/>
      </c>
      <c r="N25" s="256"/>
      <c r="O25" s="256"/>
      <c r="P25" s="256"/>
      <c r="Q25" s="256"/>
      <c r="R25" s="256"/>
      <c r="S25" s="256"/>
      <c r="T25" s="256"/>
      <c r="U25" s="256"/>
      <c r="V25" s="256"/>
      <c r="W25" s="256"/>
      <c r="X25" s="256"/>
      <c r="Z25" s="257" t="s">
        <v>128</v>
      </c>
      <c r="AA25" s="257"/>
      <c r="AB25" s="257"/>
      <c r="AC25" s="257"/>
      <c r="AD25" s="258" t="str">
        <f>IF(法的申立日="","",TEXT(法的申立日,"ggge年m月d日"))</f>
        <v/>
      </c>
      <c r="AE25" s="258"/>
      <c r="AF25" s="258"/>
      <c r="AG25" s="258"/>
      <c r="AH25" s="258"/>
      <c r="AI25" s="258"/>
      <c r="AJ25" s="258"/>
      <c r="AK25" s="258"/>
      <c r="AL25" s="265" t="s">
        <v>129</v>
      </c>
      <c r="AM25" s="265"/>
      <c r="AN25" s="265"/>
      <c r="AO25" s="265"/>
      <c r="AP25" s="265"/>
      <c r="AQ25" s="265"/>
      <c r="AR25" s="265"/>
      <c r="AS25" s="69"/>
      <c r="AT25" s="258" t="str">
        <f>IF(法的計画認可日="","",TEXT(法的計画認可日,"ggge年m月d日"))</f>
        <v/>
      </c>
      <c r="AU25" s="258"/>
      <c r="AV25" s="258"/>
      <c r="AW25" s="258"/>
      <c r="AX25" s="258"/>
      <c r="AY25" s="258"/>
      <c r="AZ25" s="258"/>
      <c r="BA25" s="258"/>
      <c r="BC25" s="71"/>
    </row>
    <row r="26" spans="1:55" s="70" customFormat="1" ht="20.100000000000001" customHeight="1" thickBot="1" x14ac:dyDescent="0.2">
      <c r="A26" s="68"/>
      <c r="B26" s="68"/>
      <c r="C26" s="79"/>
      <c r="D26" s="79"/>
      <c r="E26" s="79"/>
      <c r="F26" s="79"/>
      <c r="G26" s="79"/>
      <c r="H26" s="79"/>
      <c r="I26" s="79"/>
      <c r="J26" s="79"/>
      <c r="K26" s="79"/>
      <c r="L26" s="79"/>
      <c r="M26" s="79"/>
      <c r="N26" s="65"/>
      <c r="O26" s="65"/>
      <c r="P26" s="65"/>
      <c r="Q26" s="65"/>
      <c r="R26" s="65"/>
      <c r="S26" s="65"/>
      <c r="T26" s="65"/>
      <c r="U26" s="65"/>
      <c r="V26" s="65"/>
      <c r="W26" s="65"/>
      <c r="X26" s="65"/>
      <c r="Y26" s="65"/>
      <c r="Z26" s="65"/>
      <c r="AA26" s="65"/>
      <c r="AB26" s="65"/>
      <c r="AC26" s="65"/>
      <c r="AD26" s="65"/>
      <c r="AE26" s="65"/>
      <c r="AF26" s="65"/>
      <c r="AG26" s="65"/>
      <c r="AH26" s="65"/>
      <c r="AI26" s="65"/>
      <c r="AJ26" s="69"/>
      <c r="AK26" s="69"/>
      <c r="AL26" s="69"/>
      <c r="AM26" s="69"/>
      <c r="AN26" s="69"/>
      <c r="AO26" s="69"/>
      <c r="AP26" s="69"/>
      <c r="AQ26" s="69"/>
      <c r="AR26" s="69"/>
      <c r="AS26" s="69"/>
      <c r="AT26" s="69"/>
      <c r="AU26" s="69"/>
      <c r="AV26" s="77"/>
      <c r="AW26" s="77"/>
      <c r="AX26" s="77"/>
      <c r="AY26" s="77"/>
      <c r="AZ26" s="77"/>
      <c r="BA26" s="77"/>
      <c r="BB26" s="71"/>
      <c r="BC26" s="71"/>
    </row>
    <row r="27" spans="1:55" s="70" customFormat="1" ht="20.100000000000001" customHeight="1" thickTop="1" thickBot="1" x14ac:dyDescent="0.2">
      <c r="A27" s="68"/>
      <c r="B27" s="68"/>
      <c r="C27" s="249" t="s">
        <v>130</v>
      </c>
      <c r="D27" s="250"/>
      <c r="E27" s="250"/>
      <c r="F27" s="250"/>
      <c r="G27" s="250"/>
      <c r="H27" s="250"/>
      <c r="I27" s="250"/>
      <c r="J27" s="250"/>
      <c r="K27" s="251"/>
      <c r="L27" s="80"/>
      <c r="M27" s="80"/>
      <c r="N27" s="65"/>
      <c r="O27" s="65"/>
      <c r="P27" s="65"/>
      <c r="Q27" s="65"/>
      <c r="R27" s="65"/>
      <c r="S27" s="65"/>
      <c r="T27" s="65"/>
      <c r="U27" s="65"/>
      <c r="V27" s="65"/>
      <c r="W27" s="65"/>
      <c r="X27" s="65"/>
      <c r="Y27" s="65"/>
      <c r="Z27" s="65"/>
      <c r="AA27" s="65"/>
      <c r="AB27" s="65"/>
      <c r="AC27" s="65"/>
      <c r="AD27" s="65"/>
      <c r="AE27" s="65"/>
      <c r="AF27" s="65"/>
      <c r="AG27" s="65"/>
      <c r="AH27" s="65"/>
      <c r="AI27" s="65"/>
      <c r="AJ27" s="69"/>
      <c r="AK27" s="69"/>
      <c r="AL27" s="69"/>
      <c r="AM27" s="69"/>
      <c r="AN27" s="69"/>
      <c r="AO27" s="69"/>
      <c r="AP27" s="69"/>
      <c r="AQ27" s="69"/>
      <c r="AR27" s="69"/>
      <c r="AS27" s="69"/>
      <c r="AT27" s="69"/>
      <c r="AU27" s="69"/>
      <c r="AV27" s="77"/>
      <c r="AW27" s="77"/>
      <c r="AX27" s="77"/>
      <c r="AY27" s="77"/>
      <c r="AZ27" s="77"/>
      <c r="BA27" s="77"/>
      <c r="BB27" s="71"/>
      <c r="BC27" s="71"/>
    </row>
    <row r="28" spans="1:55" s="70" customFormat="1" ht="18" customHeight="1" thickTop="1" x14ac:dyDescent="0.15">
      <c r="A28" s="68"/>
      <c r="B28" s="68"/>
      <c r="C28" s="255" t="s">
        <v>131</v>
      </c>
      <c r="D28" s="255"/>
      <c r="E28" s="255"/>
      <c r="F28" s="255"/>
      <c r="G28" s="255"/>
      <c r="H28" s="255"/>
      <c r="I28" s="255"/>
      <c r="J28" s="255"/>
      <c r="K28" s="255"/>
      <c r="L28" s="69"/>
      <c r="M28" s="259" t="str">
        <f>"" &amp; 担当者部署</f>
        <v/>
      </c>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71"/>
      <c r="BC28" s="71"/>
    </row>
    <row r="29" spans="1:55" s="70" customFormat="1" ht="3" customHeight="1" x14ac:dyDescent="0.15">
      <c r="A29" s="68"/>
      <c r="B29" s="68"/>
      <c r="C29" s="73"/>
      <c r="D29" s="73"/>
      <c r="E29" s="73"/>
      <c r="F29" s="73"/>
      <c r="G29" s="73"/>
      <c r="H29" s="73"/>
      <c r="I29" s="73"/>
      <c r="J29" s="73"/>
      <c r="K29" s="73"/>
      <c r="L29" s="69"/>
      <c r="M29" s="74"/>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1"/>
      <c r="BC29" s="71"/>
    </row>
    <row r="30" spans="1:55" s="70" customFormat="1" ht="9.9499999999999993" customHeight="1" x14ac:dyDescent="0.15">
      <c r="A30" s="68"/>
      <c r="B30" s="68"/>
      <c r="C30" s="255"/>
      <c r="D30" s="255"/>
      <c r="E30" s="255"/>
      <c r="F30" s="255"/>
      <c r="G30" s="255"/>
      <c r="H30" s="255"/>
      <c r="I30" s="255"/>
      <c r="J30" s="255"/>
      <c r="K30" s="255"/>
      <c r="L30" s="69"/>
      <c r="M30" s="264" t="str">
        <f xml:space="preserve"> "" &amp; 担当者氏名カナ</f>
        <v/>
      </c>
      <c r="N30" s="264"/>
      <c r="O30" s="264"/>
      <c r="P30" s="264"/>
      <c r="Q30" s="264"/>
      <c r="R30" s="264"/>
      <c r="S30" s="264"/>
      <c r="T30" s="264"/>
      <c r="U30" s="264"/>
      <c r="V30" s="264"/>
      <c r="W30" s="264"/>
      <c r="X30" s="264"/>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1"/>
      <c r="BC30" s="71"/>
    </row>
    <row r="31" spans="1:55" s="70" customFormat="1" ht="12.95" customHeight="1" x14ac:dyDescent="0.15">
      <c r="A31" s="68"/>
      <c r="B31" s="68"/>
      <c r="C31" s="255" t="s">
        <v>132</v>
      </c>
      <c r="D31" s="255"/>
      <c r="E31" s="255"/>
      <c r="F31" s="255"/>
      <c r="G31" s="255"/>
      <c r="H31" s="255"/>
      <c r="I31" s="255"/>
      <c r="J31" s="255"/>
      <c r="K31" s="255"/>
      <c r="L31" s="69"/>
      <c r="M31" s="259" t="str">
        <f>"" &amp; 担当者氏名</f>
        <v/>
      </c>
      <c r="N31" s="259"/>
      <c r="O31" s="259"/>
      <c r="P31" s="259"/>
      <c r="Q31" s="259"/>
      <c r="R31" s="259"/>
      <c r="S31" s="259"/>
      <c r="T31" s="259"/>
      <c r="U31" s="259"/>
      <c r="V31" s="259"/>
      <c r="W31" s="259"/>
      <c r="X31" s="259"/>
      <c r="Y31" s="77"/>
    </row>
    <row r="32" spans="1:55" s="70" customFormat="1" ht="3" customHeight="1" x14ac:dyDescent="0.15">
      <c r="A32" s="68"/>
      <c r="B32" s="68"/>
      <c r="C32" s="73"/>
      <c r="D32" s="73"/>
      <c r="E32" s="73"/>
      <c r="F32" s="73"/>
      <c r="G32" s="73"/>
      <c r="H32" s="73"/>
      <c r="I32" s="73"/>
      <c r="J32" s="73"/>
      <c r="K32" s="73"/>
      <c r="L32" s="69"/>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1"/>
      <c r="BC32" s="71"/>
    </row>
    <row r="33" spans="1:55" s="70" customFormat="1" ht="18" customHeight="1" x14ac:dyDescent="0.15">
      <c r="A33" s="68"/>
      <c r="B33" s="68"/>
      <c r="C33" s="255" t="s">
        <v>124</v>
      </c>
      <c r="D33" s="255"/>
      <c r="E33" s="255"/>
      <c r="F33" s="255"/>
      <c r="G33" s="255"/>
      <c r="H33" s="255"/>
      <c r="I33" s="255"/>
      <c r="J33" s="255"/>
      <c r="K33" s="255"/>
      <c r="L33" s="69"/>
      <c r="M33" s="259" t="str">
        <f>"" &amp; 担当者TEL</f>
        <v/>
      </c>
      <c r="N33" s="259"/>
      <c r="O33" s="259"/>
      <c r="P33" s="259"/>
      <c r="Q33" s="259"/>
      <c r="R33" s="259"/>
      <c r="S33" s="259"/>
      <c r="T33" s="259"/>
      <c r="U33" s="259"/>
      <c r="V33" s="259"/>
      <c r="W33" s="259"/>
      <c r="X33" s="259"/>
      <c r="Y33" s="77"/>
      <c r="Z33" s="260" t="s">
        <v>125</v>
      </c>
      <c r="AA33" s="260"/>
      <c r="AB33" s="260"/>
      <c r="AC33" s="260"/>
      <c r="AD33" s="260"/>
      <c r="AE33" s="260"/>
      <c r="AF33" s="260"/>
      <c r="AG33" s="260"/>
      <c r="AH33" s="77"/>
      <c r="AI33" s="259" t="str">
        <f>"" &amp; 担当者FAX</f>
        <v/>
      </c>
      <c r="AJ33" s="259"/>
      <c r="AK33" s="259"/>
      <c r="AL33" s="259"/>
      <c r="AM33" s="259"/>
      <c r="AN33" s="259"/>
      <c r="AO33" s="259"/>
      <c r="AP33" s="259"/>
      <c r="AQ33" s="259"/>
      <c r="AR33" s="259"/>
      <c r="AS33" s="259"/>
      <c r="AT33" s="259"/>
      <c r="BB33" s="71"/>
      <c r="BC33" s="71"/>
    </row>
    <row r="34" spans="1:55" s="70" customFormat="1" ht="3" customHeight="1" x14ac:dyDescent="0.15">
      <c r="A34" s="68"/>
      <c r="B34" s="68"/>
      <c r="C34" s="73"/>
      <c r="D34" s="73"/>
      <c r="E34" s="73"/>
      <c r="F34" s="73"/>
      <c r="G34" s="73"/>
      <c r="H34" s="73"/>
      <c r="I34" s="73"/>
      <c r="J34" s="73"/>
      <c r="K34" s="73"/>
      <c r="L34" s="69"/>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1"/>
      <c r="BC34" s="71"/>
    </row>
    <row r="35" spans="1:55" s="70" customFormat="1" ht="18" customHeight="1" x14ac:dyDescent="0.15">
      <c r="A35" s="68"/>
      <c r="B35" s="68"/>
      <c r="C35" s="255" t="s">
        <v>133</v>
      </c>
      <c r="D35" s="255"/>
      <c r="E35" s="255"/>
      <c r="F35" s="255"/>
      <c r="G35" s="255"/>
      <c r="H35" s="255"/>
      <c r="I35" s="255"/>
      <c r="J35" s="255"/>
      <c r="K35" s="255"/>
      <c r="L35" s="69"/>
      <c r="M35" s="259" t="str">
        <f>"" &amp; 担当者アドレス</f>
        <v/>
      </c>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71"/>
      <c r="BC35" s="71"/>
    </row>
    <row r="36" spans="1:55" ht="18" customHeight="1" thickBot="1" x14ac:dyDescent="0.2">
      <c r="C36" s="65"/>
      <c r="D36" s="65"/>
      <c r="E36" s="65"/>
      <c r="F36" s="65"/>
      <c r="G36" s="65"/>
      <c r="H36" s="65"/>
      <c r="I36" s="65"/>
      <c r="J36" s="65"/>
      <c r="K36" s="65"/>
      <c r="L36" s="65"/>
      <c r="M36" s="65"/>
      <c r="N36" s="65"/>
      <c r="O36" s="65"/>
      <c r="P36" s="65"/>
      <c r="Q36" s="65"/>
      <c r="R36" s="65"/>
      <c r="S36" s="65"/>
      <c r="T36" s="65"/>
      <c r="U36" s="65"/>
      <c r="V36" s="65"/>
      <c r="W36" s="65"/>
      <c r="X36" s="65"/>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row>
    <row r="37" spans="1:55" s="70" customFormat="1" ht="20.100000000000001" customHeight="1" thickTop="1" thickBot="1" x14ac:dyDescent="0.2">
      <c r="A37" s="68"/>
      <c r="B37" s="68"/>
      <c r="C37" s="249" t="s">
        <v>134</v>
      </c>
      <c r="D37" s="250"/>
      <c r="E37" s="250"/>
      <c r="F37" s="250"/>
      <c r="G37" s="250"/>
      <c r="H37" s="250"/>
      <c r="I37" s="250"/>
      <c r="J37" s="250"/>
      <c r="K37" s="251"/>
      <c r="L37" s="80"/>
      <c r="M37" s="80"/>
      <c r="N37" s="65"/>
      <c r="O37" s="65"/>
      <c r="P37" s="65"/>
      <c r="Q37" s="65"/>
      <c r="R37" s="65"/>
      <c r="S37" s="65"/>
      <c r="T37" s="65"/>
      <c r="U37" s="65"/>
      <c r="V37" s="65"/>
      <c r="W37" s="65"/>
      <c r="X37" s="65"/>
      <c r="Y37" s="65"/>
      <c r="Z37" s="65"/>
      <c r="AA37" s="65"/>
      <c r="AB37" s="65"/>
      <c r="AC37" s="65"/>
      <c r="AD37" s="65"/>
      <c r="AE37" s="65"/>
      <c r="AF37" s="65"/>
      <c r="AG37" s="65"/>
      <c r="AH37" s="65"/>
      <c r="AI37" s="65"/>
      <c r="AJ37" s="69"/>
      <c r="AK37" s="69"/>
      <c r="AL37" s="69"/>
      <c r="AM37" s="69"/>
      <c r="AN37" s="69"/>
      <c r="AO37" s="69"/>
      <c r="AP37" s="69"/>
      <c r="AQ37" s="69"/>
      <c r="AR37" s="69"/>
      <c r="AS37" s="69"/>
      <c r="AT37" s="69"/>
      <c r="AU37" s="69"/>
      <c r="AV37" s="77"/>
      <c r="AW37" s="77"/>
      <c r="AX37" s="77"/>
      <c r="AY37" s="77"/>
      <c r="AZ37" s="77"/>
      <c r="BA37" s="77"/>
      <c r="BB37" s="71"/>
      <c r="BC37" s="71"/>
    </row>
    <row r="38" spans="1:55" ht="18" customHeight="1" thickTop="1" x14ac:dyDescent="0.15">
      <c r="C38" s="255" t="s">
        <v>122</v>
      </c>
      <c r="D38" s="255"/>
      <c r="E38" s="255"/>
      <c r="F38" s="255"/>
      <c r="G38" s="255"/>
      <c r="H38" s="255"/>
      <c r="I38" s="255"/>
      <c r="J38" s="255"/>
      <c r="K38" s="255"/>
      <c r="L38" s="65"/>
      <c r="M38" s="259" t="s">
        <v>135</v>
      </c>
      <c r="N38" s="259"/>
      <c r="O38" s="259" t="str">
        <f xml:space="preserve"> IF(ISBLANK(委任先郵便), "", TEXT(委任先郵便, "000-0000"))</f>
        <v/>
      </c>
      <c r="P38" s="259"/>
      <c r="Q38" s="259"/>
      <c r="R38" s="259"/>
      <c r="S38" s="259"/>
      <c r="T38" s="81"/>
      <c r="U38" s="259" t="str">
        <f>"" &amp; 委任先所在地</f>
        <v/>
      </c>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62"/>
    </row>
    <row r="39" spans="1:55" s="70" customFormat="1" ht="3" customHeight="1" x14ac:dyDescent="0.15">
      <c r="A39" s="68"/>
      <c r="B39" s="68"/>
      <c r="C39" s="73"/>
      <c r="D39" s="73"/>
      <c r="E39" s="73"/>
      <c r="F39" s="73"/>
      <c r="G39" s="73"/>
      <c r="H39" s="73"/>
      <c r="I39" s="73"/>
      <c r="J39" s="73"/>
      <c r="K39" s="73"/>
      <c r="L39" s="69"/>
      <c r="M39" s="74"/>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1"/>
      <c r="BC39" s="71"/>
    </row>
    <row r="40" spans="1:55" ht="9.9499999999999993" customHeight="1" x14ac:dyDescent="0.15">
      <c r="C40" s="266"/>
      <c r="D40" s="266"/>
      <c r="E40" s="266"/>
      <c r="F40" s="266"/>
      <c r="G40" s="266"/>
      <c r="H40" s="266"/>
      <c r="I40" s="266"/>
      <c r="J40" s="266"/>
      <c r="K40" s="266"/>
      <c r="L40" s="65"/>
      <c r="M40" s="267" t="str">
        <f>"" &amp; 委任先名称カナ</f>
        <v/>
      </c>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62"/>
    </row>
    <row r="41" spans="1:55" ht="12.95" customHeight="1" x14ac:dyDescent="0.15">
      <c r="C41" s="255" t="s">
        <v>136</v>
      </c>
      <c r="D41" s="255"/>
      <c r="E41" s="255"/>
      <c r="F41" s="255"/>
      <c r="G41" s="255"/>
      <c r="H41" s="255"/>
      <c r="I41" s="255"/>
      <c r="J41" s="255"/>
      <c r="K41" s="255"/>
      <c r="L41" s="65"/>
      <c r="M41" s="259" t="str">
        <f>"" &amp; 委任先名称</f>
        <v/>
      </c>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62"/>
    </row>
    <row r="42" spans="1:55" s="70" customFormat="1" ht="3" customHeight="1" x14ac:dyDescent="0.15">
      <c r="A42" s="68"/>
      <c r="B42" s="68"/>
      <c r="C42" s="73"/>
      <c r="D42" s="73"/>
      <c r="E42" s="73"/>
      <c r="F42" s="73"/>
      <c r="G42" s="73"/>
      <c r="H42" s="73"/>
      <c r="I42" s="73"/>
      <c r="J42" s="73"/>
      <c r="K42" s="73"/>
      <c r="L42" s="69"/>
      <c r="M42" s="74"/>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1"/>
      <c r="BC42" s="71"/>
    </row>
    <row r="43" spans="1:55" ht="9.9499999999999993" customHeight="1" x14ac:dyDescent="0.15">
      <c r="C43" s="255"/>
      <c r="D43" s="255"/>
      <c r="E43" s="255"/>
      <c r="F43" s="255"/>
      <c r="G43" s="255"/>
      <c r="H43" s="255"/>
      <c r="I43" s="255"/>
      <c r="J43" s="255"/>
      <c r="K43" s="255"/>
      <c r="L43" s="65"/>
      <c r="M43" s="69"/>
      <c r="N43" s="69"/>
      <c r="O43" s="69"/>
      <c r="P43" s="69"/>
      <c r="Q43" s="69"/>
      <c r="R43" s="69"/>
      <c r="S43" s="69"/>
      <c r="T43" s="69"/>
      <c r="U43" s="69"/>
      <c r="V43" s="69"/>
      <c r="W43" s="69"/>
      <c r="X43" s="264" t="str">
        <f>"" &amp; 委任先代表者氏名カナ</f>
        <v/>
      </c>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62"/>
    </row>
    <row r="44" spans="1:55" ht="12.95" customHeight="1" x14ac:dyDescent="0.15">
      <c r="C44" s="255" t="s">
        <v>182</v>
      </c>
      <c r="D44" s="255"/>
      <c r="E44" s="255"/>
      <c r="F44" s="255"/>
      <c r="G44" s="255"/>
      <c r="H44" s="255"/>
      <c r="I44" s="255"/>
      <c r="J44" s="255"/>
      <c r="K44" s="255"/>
      <c r="L44" s="65"/>
      <c r="M44" s="259" t="str">
        <f>"" &amp; 委任先代表者職名</f>
        <v/>
      </c>
      <c r="N44" s="259"/>
      <c r="O44" s="259"/>
      <c r="P44" s="259"/>
      <c r="Q44" s="259"/>
      <c r="R44" s="259"/>
      <c r="S44" s="259"/>
      <c r="T44" s="259"/>
      <c r="U44" s="259"/>
      <c r="V44" s="259"/>
      <c r="W44" s="76"/>
      <c r="X44" s="259" t="str">
        <f>"" &amp; 委任先代表者氏名</f>
        <v/>
      </c>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62"/>
    </row>
    <row r="45" spans="1:55" s="70" customFormat="1" ht="3" customHeight="1" x14ac:dyDescent="0.15">
      <c r="A45" s="68"/>
      <c r="B45" s="68"/>
      <c r="C45" s="73"/>
      <c r="D45" s="73"/>
      <c r="E45" s="73"/>
      <c r="F45" s="73"/>
      <c r="G45" s="73"/>
      <c r="H45" s="73"/>
      <c r="I45" s="73"/>
      <c r="J45" s="73"/>
      <c r="K45" s="73"/>
      <c r="L45" s="69"/>
      <c r="M45" s="74"/>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1"/>
      <c r="BC45" s="71"/>
    </row>
    <row r="46" spans="1:55" ht="18" customHeight="1" x14ac:dyDescent="0.15">
      <c r="C46" s="255" t="s">
        <v>124</v>
      </c>
      <c r="D46" s="255"/>
      <c r="E46" s="255"/>
      <c r="F46" s="255"/>
      <c r="G46" s="255"/>
      <c r="H46" s="255"/>
      <c r="I46" s="255"/>
      <c r="J46" s="255"/>
      <c r="K46" s="255"/>
      <c r="L46" s="65"/>
      <c r="M46" s="259" t="str">
        <f>"" &amp; 委任先TEL</f>
        <v/>
      </c>
      <c r="N46" s="259"/>
      <c r="O46" s="259"/>
      <c r="P46" s="259"/>
      <c r="Q46" s="259"/>
      <c r="R46" s="259"/>
      <c r="S46" s="259"/>
      <c r="T46" s="259"/>
      <c r="U46" s="259"/>
      <c r="V46" s="259"/>
      <c r="W46" s="259"/>
      <c r="X46" s="259"/>
      <c r="Y46" s="66"/>
      <c r="Z46" s="260" t="s">
        <v>125</v>
      </c>
      <c r="AA46" s="260"/>
      <c r="AB46" s="260"/>
      <c r="AC46" s="260"/>
      <c r="AD46" s="260"/>
      <c r="AE46" s="260"/>
      <c r="AF46" s="260"/>
      <c r="AG46" s="260"/>
      <c r="AH46" s="66"/>
      <c r="AI46" s="259" t="str">
        <f>"" &amp; 委任先FAX</f>
        <v/>
      </c>
      <c r="AJ46" s="259"/>
      <c r="AK46" s="259"/>
      <c r="AL46" s="259"/>
      <c r="AM46" s="259"/>
      <c r="AN46" s="259"/>
      <c r="AO46" s="259"/>
      <c r="AP46" s="259"/>
      <c r="AQ46" s="259"/>
      <c r="AR46" s="259"/>
      <c r="AS46" s="259"/>
      <c r="AT46" s="259"/>
      <c r="BB46" s="62"/>
    </row>
    <row r="47" spans="1:55" ht="18" customHeight="1" thickBot="1" x14ac:dyDescent="0.2">
      <c r="C47" s="65"/>
      <c r="D47" s="65"/>
      <c r="E47" s="65"/>
      <c r="F47" s="65"/>
      <c r="G47" s="65"/>
      <c r="H47" s="65"/>
      <c r="I47" s="65"/>
      <c r="J47" s="65"/>
      <c r="K47" s="65"/>
      <c r="L47" s="65"/>
      <c r="M47" s="65"/>
      <c r="N47" s="65"/>
      <c r="O47" s="65"/>
      <c r="P47" s="65"/>
      <c r="Q47" s="65"/>
      <c r="R47" s="65"/>
      <c r="S47" s="65"/>
      <c r="T47" s="65"/>
      <c r="U47" s="65"/>
      <c r="V47" s="65"/>
      <c r="W47" s="65"/>
      <c r="X47" s="65"/>
      <c r="Y47" s="65"/>
      <c r="AU47" s="64"/>
      <c r="AV47" s="65"/>
      <c r="AW47" s="65"/>
      <c r="AX47" s="65"/>
      <c r="AY47" s="65"/>
      <c r="AZ47" s="65"/>
      <c r="BA47" s="65"/>
      <c r="BB47" s="62"/>
    </row>
    <row r="48" spans="1:55" s="70" customFormat="1" ht="20.100000000000001" customHeight="1" thickTop="1" thickBot="1" x14ac:dyDescent="0.2">
      <c r="A48" s="68"/>
      <c r="B48" s="68"/>
      <c r="C48" s="249" t="s">
        <v>137</v>
      </c>
      <c r="D48" s="250"/>
      <c r="E48" s="250"/>
      <c r="F48" s="250"/>
      <c r="G48" s="250"/>
      <c r="H48" s="250"/>
      <c r="I48" s="250"/>
      <c r="J48" s="250"/>
      <c r="K48" s="251"/>
      <c r="L48" s="80"/>
      <c r="M48" s="80"/>
      <c r="N48" s="65"/>
      <c r="O48" s="65"/>
      <c r="P48" s="65"/>
      <c r="Q48" s="65"/>
      <c r="R48" s="65"/>
      <c r="S48" s="65"/>
      <c r="T48" s="65"/>
      <c r="U48" s="65"/>
      <c r="V48" s="65"/>
      <c r="W48" s="65"/>
      <c r="X48" s="65"/>
      <c r="Y48" s="65"/>
      <c r="Z48" s="65"/>
      <c r="AA48" s="65"/>
      <c r="AB48" s="65"/>
      <c r="AC48" s="65"/>
      <c r="AD48" s="65"/>
      <c r="AE48" s="65"/>
      <c r="AF48" s="65"/>
      <c r="AG48" s="65"/>
      <c r="AH48" s="65"/>
      <c r="AI48" s="65"/>
      <c r="AJ48" s="69"/>
      <c r="AK48" s="69"/>
      <c r="AL48" s="69"/>
      <c r="AM48" s="69"/>
      <c r="AN48" s="69"/>
      <c r="AO48" s="69"/>
      <c r="AP48" s="69"/>
      <c r="AQ48" s="69"/>
      <c r="AR48" s="69"/>
      <c r="AS48" s="69"/>
      <c r="AT48" s="69"/>
      <c r="AU48" s="69"/>
      <c r="AV48" s="77"/>
      <c r="AW48" s="77"/>
      <c r="AX48" s="77"/>
      <c r="AY48" s="77"/>
      <c r="AZ48" s="77"/>
      <c r="BA48" s="77"/>
      <c r="BB48" s="71"/>
      <c r="BC48" s="71"/>
    </row>
    <row r="49" spans="1:55" ht="18" customHeight="1" thickTop="1" x14ac:dyDescent="0.15">
      <c r="C49" s="255" t="s">
        <v>122</v>
      </c>
      <c r="D49" s="255"/>
      <c r="E49" s="255"/>
      <c r="F49" s="255"/>
      <c r="G49" s="255"/>
      <c r="H49" s="255"/>
      <c r="I49" s="255"/>
      <c r="J49" s="255"/>
      <c r="K49" s="255"/>
      <c r="L49" s="82"/>
      <c r="M49" s="259" t="s">
        <v>135</v>
      </c>
      <c r="N49" s="259"/>
      <c r="O49" s="268" t="str">
        <f xml:space="preserve"> IF(ISBLANK(申請代理人郵便), "", TEXT(申請代理人郵便, "000-0000"))</f>
        <v/>
      </c>
      <c r="P49" s="268"/>
      <c r="Q49" s="268"/>
      <c r="R49" s="268"/>
      <c r="S49" s="268"/>
      <c r="T49" s="83"/>
      <c r="U49" s="268" t="str">
        <f>"" &amp; 申請代理人所在地</f>
        <v/>
      </c>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row>
    <row r="50" spans="1:55" s="70" customFormat="1" ht="3" customHeight="1" x14ac:dyDescent="0.15">
      <c r="A50" s="68"/>
      <c r="B50" s="68"/>
      <c r="C50" s="73"/>
      <c r="D50" s="73"/>
      <c r="E50" s="73"/>
      <c r="F50" s="73"/>
      <c r="G50" s="73"/>
      <c r="H50" s="73"/>
      <c r="I50" s="73"/>
      <c r="J50" s="73"/>
      <c r="K50" s="73"/>
      <c r="L50" s="69"/>
      <c r="M50" s="74"/>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1"/>
      <c r="BC50" s="71"/>
    </row>
    <row r="51" spans="1:55" ht="9.9499999999999993" customHeight="1" x14ac:dyDescent="0.15">
      <c r="C51" s="255"/>
      <c r="D51" s="255"/>
      <c r="E51" s="255"/>
      <c r="F51" s="255"/>
      <c r="G51" s="255"/>
      <c r="H51" s="255"/>
      <c r="I51" s="255"/>
      <c r="J51" s="255"/>
      <c r="K51" s="255"/>
      <c r="L51" s="65"/>
      <c r="M51" s="264" t="str">
        <f>"" &amp; 申請代理人氏名カナ</f>
        <v/>
      </c>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64"/>
      <c r="BB51" s="62"/>
      <c r="BC51" s="64"/>
    </row>
    <row r="52" spans="1:55" ht="12.95" customHeight="1" x14ac:dyDescent="0.15">
      <c r="C52" s="255" t="s">
        <v>138</v>
      </c>
      <c r="D52" s="255"/>
      <c r="E52" s="255"/>
      <c r="F52" s="255"/>
      <c r="G52" s="255"/>
      <c r="H52" s="255"/>
      <c r="I52" s="255"/>
      <c r="J52" s="255"/>
      <c r="K52" s="255"/>
      <c r="L52" s="82"/>
      <c r="M52" s="268" t="str">
        <f>"" &amp;申請代理人氏名</f>
        <v/>
      </c>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row>
    <row r="53" spans="1:55" s="70" customFormat="1" ht="3" customHeight="1" x14ac:dyDescent="0.15">
      <c r="A53" s="68"/>
      <c r="B53" s="68"/>
      <c r="C53" s="73"/>
      <c r="D53" s="73"/>
      <c r="E53" s="73"/>
      <c r="F53" s="73"/>
      <c r="G53" s="73"/>
      <c r="H53" s="73"/>
      <c r="I53" s="73"/>
      <c r="J53" s="73"/>
      <c r="K53" s="73"/>
      <c r="L53" s="69"/>
      <c r="M53" s="74"/>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1"/>
      <c r="BC53" s="71"/>
    </row>
    <row r="54" spans="1:55" s="70" customFormat="1" ht="18" customHeight="1" x14ac:dyDescent="0.15">
      <c r="A54" s="68"/>
      <c r="B54" s="68"/>
      <c r="C54" s="255" t="s">
        <v>124</v>
      </c>
      <c r="D54" s="255"/>
      <c r="E54" s="255"/>
      <c r="F54" s="255"/>
      <c r="G54" s="255"/>
      <c r="H54" s="255"/>
      <c r="I54" s="255"/>
      <c r="J54" s="255"/>
      <c r="K54" s="255"/>
      <c r="L54" s="69"/>
      <c r="M54" s="259" t="str">
        <f>"" &amp; 申請代理人TEL</f>
        <v/>
      </c>
      <c r="N54" s="259"/>
      <c r="O54" s="259"/>
      <c r="P54" s="259"/>
      <c r="Q54" s="259"/>
      <c r="R54" s="259"/>
      <c r="S54" s="259"/>
      <c r="T54" s="259"/>
      <c r="U54" s="259"/>
      <c r="V54" s="259"/>
      <c r="W54" s="259"/>
      <c r="X54" s="259"/>
      <c r="Y54" s="77"/>
      <c r="Z54" s="260" t="s">
        <v>125</v>
      </c>
      <c r="AA54" s="260"/>
      <c r="AB54" s="260"/>
      <c r="AC54" s="260"/>
      <c r="AD54" s="260"/>
      <c r="AE54" s="260"/>
      <c r="AF54" s="260"/>
      <c r="AG54" s="260"/>
      <c r="AH54" s="123"/>
      <c r="AI54" s="259" t="str">
        <f>"" &amp; 申請代理人FAX</f>
        <v/>
      </c>
      <c r="AJ54" s="259"/>
      <c r="AK54" s="259"/>
      <c r="AL54" s="259"/>
      <c r="AM54" s="259"/>
      <c r="AN54" s="259"/>
      <c r="AO54" s="259"/>
      <c r="AP54" s="259"/>
      <c r="AQ54" s="259"/>
      <c r="AR54" s="259"/>
      <c r="AS54" s="259"/>
      <c r="AT54" s="259"/>
      <c r="BB54" s="71"/>
      <c r="BC54" s="71"/>
    </row>
    <row r="55" spans="1:55" ht="15" customHeight="1" x14ac:dyDescent="0.15">
      <c r="C55" s="84"/>
      <c r="D55" s="85"/>
      <c r="E55" s="85"/>
      <c r="F55" s="85"/>
      <c r="G55" s="85"/>
      <c r="H55" s="85"/>
      <c r="I55" s="85"/>
      <c r="J55" s="85"/>
      <c r="K55" s="85"/>
      <c r="L55" s="8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66"/>
      <c r="AP55" s="66"/>
      <c r="AQ55" s="66"/>
      <c r="AR55" s="66"/>
      <c r="AS55" s="66"/>
      <c r="AT55" s="66"/>
      <c r="AU55" s="66"/>
      <c r="AV55" s="66"/>
      <c r="AW55" s="66"/>
      <c r="AX55" s="66"/>
      <c r="AY55" s="66"/>
      <c r="AZ55" s="66"/>
      <c r="BA55" s="66"/>
    </row>
    <row r="56" spans="1:55" ht="15" customHeight="1" thickBot="1" x14ac:dyDescent="0.2">
      <c r="C56" s="87"/>
      <c r="D56" s="88"/>
      <c r="E56" s="88"/>
      <c r="F56" s="88"/>
      <c r="G56" s="88"/>
      <c r="H56" s="88"/>
      <c r="I56" s="88"/>
      <c r="J56" s="88"/>
      <c r="K56" s="88"/>
      <c r="L56" s="89"/>
      <c r="M56" s="90"/>
      <c r="N56" s="90"/>
      <c r="O56" s="90"/>
      <c r="P56" s="90"/>
      <c r="Q56" s="90"/>
      <c r="R56" s="90"/>
      <c r="S56" s="90"/>
      <c r="T56" s="90"/>
      <c r="U56" s="90"/>
      <c r="V56" s="90"/>
      <c r="W56" s="90"/>
      <c r="X56" s="90"/>
      <c r="Y56" s="90"/>
      <c r="AU56" s="66"/>
      <c r="AV56" s="66"/>
      <c r="AW56" s="66"/>
      <c r="AX56" s="66"/>
      <c r="AY56" s="66"/>
      <c r="AZ56" s="66"/>
      <c r="BA56" s="66"/>
    </row>
    <row r="57" spans="1:55" s="70" customFormat="1" ht="20.100000000000001" customHeight="1" thickTop="1" thickBot="1" x14ac:dyDescent="0.2">
      <c r="A57" s="68"/>
      <c r="B57" s="68"/>
      <c r="C57" s="249" t="s">
        <v>139</v>
      </c>
      <c r="D57" s="250"/>
      <c r="E57" s="250"/>
      <c r="F57" s="250"/>
      <c r="G57" s="250"/>
      <c r="H57" s="250"/>
      <c r="I57" s="250"/>
      <c r="J57" s="250"/>
      <c r="K57" s="250"/>
      <c r="L57" s="250"/>
      <c r="M57" s="250"/>
      <c r="N57" s="250"/>
      <c r="O57" s="250"/>
      <c r="P57" s="250"/>
      <c r="Q57" s="250"/>
      <c r="R57" s="251"/>
      <c r="S57" s="65"/>
      <c r="T57" s="65"/>
      <c r="U57" s="65"/>
      <c r="V57" s="65"/>
      <c r="W57" s="65"/>
      <c r="X57" s="65"/>
      <c r="Y57" s="65"/>
      <c r="Z57" s="65"/>
      <c r="AA57" s="65"/>
      <c r="AB57" s="65"/>
      <c r="AC57" s="65"/>
      <c r="AD57" s="65"/>
      <c r="AE57" s="65"/>
      <c r="AF57" s="65"/>
      <c r="AG57" s="65"/>
      <c r="AH57" s="65"/>
      <c r="AI57" s="65"/>
      <c r="AJ57" s="69"/>
      <c r="AK57" s="69"/>
      <c r="AL57" s="69"/>
      <c r="AM57" s="69"/>
      <c r="AN57" s="69"/>
      <c r="AO57" s="69"/>
      <c r="AP57" s="69"/>
      <c r="AQ57" s="69"/>
      <c r="AR57" s="69"/>
      <c r="AS57" s="69"/>
      <c r="AT57" s="69"/>
      <c r="AU57" s="69"/>
      <c r="AV57" s="77"/>
      <c r="AW57" s="77"/>
      <c r="AX57" s="77"/>
      <c r="AY57" s="77"/>
      <c r="AZ57" s="77"/>
      <c r="BA57" s="77"/>
      <c r="BB57" s="71"/>
      <c r="BC57" s="71"/>
    </row>
    <row r="58" spans="1:55" s="70" customFormat="1" ht="3" customHeight="1" thickTop="1" x14ac:dyDescent="0.15">
      <c r="A58" s="68"/>
      <c r="B58" s="68"/>
      <c r="C58" s="73"/>
      <c r="D58" s="73"/>
      <c r="E58" s="73"/>
      <c r="F58" s="73"/>
      <c r="G58" s="73"/>
      <c r="H58" s="73"/>
      <c r="I58" s="73"/>
      <c r="J58" s="73"/>
      <c r="K58" s="73"/>
      <c r="L58" s="69"/>
      <c r="M58" s="91"/>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71"/>
      <c r="BC58" s="71"/>
    </row>
    <row r="59" spans="1:55" ht="15" customHeight="1" x14ac:dyDescent="0.15">
      <c r="A59" s="64"/>
      <c r="B59" s="64"/>
      <c r="C59" s="271" t="s">
        <v>140</v>
      </c>
      <c r="D59" s="272"/>
      <c r="E59" s="269" t="s">
        <v>141</v>
      </c>
      <c r="F59" s="269"/>
      <c r="G59" s="269"/>
      <c r="H59" s="269"/>
      <c r="I59" s="269"/>
      <c r="J59" s="269"/>
      <c r="K59" s="269"/>
      <c r="L59" s="270"/>
      <c r="M59" s="271" t="s">
        <v>142</v>
      </c>
      <c r="N59" s="272"/>
      <c r="O59" s="269" t="s">
        <v>143</v>
      </c>
      <c r="P59" s="269"/>
      <c r="Q59" s="269"/>
      <c r="R59" s="269"/>
      <c r="S59" s="269"/>
      <c r="T59" s="269"/>
      <c r="U59" s="269"/>
      <c r="V59" s="270"/>
      <c r="W59" s="271" t="s">
        <v>144</v>
      </c>
      <c r="X59" s="272"/>
      <c r="Y59" s="269" t="s">
        <v>145</v>
      </c>
      <c r="Z59" s="269"/>
      <c r="AA59" s="269"/>
      <c r="AB59" s="269"/>
      <c r="AC59" s="269"/>
      <c r="AD59" s="269"/>
      <c r="AE59" s="269"/>
      <c r="AF59" s="270"/>
      <c r="AG59" s="271" t="s">
        <v>146</v>
      </c>
      <c r="AH59" s="272"/>
      <c r="AI59" s="273" t="s">
        <v>147</v>
      </c>
      <c r="AJ59" s="273"/>
      <c r="AK59" s="273"/>
      <c r="AL59" s="273"/>
      <c r="AM59" s="273"/>
      <c r="AN59" s="273"/>
      <c r="AO59" s="273"/>
      <c r="AP59" s="274"/>
      <c r="AQ59" s="66"/>
      <c r="AR59" s="66"/>
      <c r="AS59" s="66"/>
      <c r="AT59" s="66"/>
      <c r="AU59" s="66"/>
      <c r="AX59" s="64"/>
      <c r="AY59" s="64"/>
      <c r="AZ59" s="64"/>
      <c r="BA59" s="64"/>
      <c r="BB59" s="64"/>
      <c r="BC59" s="64"/>
    </row>
    <row r="60" spans="1:55" ht="15" customHeight="1" x14ac:dyDescent="0.15">
      <c r="A60" s="64"/>
      <c r="B60" s="64"/>
      <c r="C60" s="275">
        <f>職員_技術</f>
        <v>0</v>
      </c>
      <c r="D60" s="276"/>
      <c r="E60" s="276"/>
      <c r="F60" s="276"/>
      <c r="G60" s="276"/>
      <c r="H60" s="276"/>
      <c r="I60" s="276"/>
      <c r="J60" s="276"/>
      <c r="K60" s="276"/>
      <c r="L60" s="277"/>
      <c r="M60" s="275">
        <f>職員_事務</f>
        <v>0</v>
      </c>
      <c r="N60" s="276"/>
      <c r="O60" s="276"/>
      <c r="P60" s="276"/>
      <c r="Q60" s="276"/>
      <c r="R60" s="276"/>
      <c r="S60" s="276"/>
      <c r="T60" s="276"/>
      <c r="U60" s="276"/>
      <c r="V60" s="277"/>
      <c r="W60" s="275">
        <f>職員_その他</f>
        <v>0</v>
      </c>
      <c r="X60" s="276"/>
      <c r="Y60" s="276"/>
      <c r="Z60" s="276"/>
      <c r="AA60" s="276"/>
      <c r="AB60" s="276"/>
      <c r="AC60" s="276"/>
      <c r="AD60" s="276"/>
      <c r="AE60" s="276"/>
      <c r="AF60" s="277"/>
      <c r="AG60" s="275">
        <f>職員_計</f>
        <v>0</v>
      </c>
      <c r="AH60" s="276"/>
      <c r="AI60" s="276"/>
      <c r="AJ60" s="276"/>
      <c r="AK60" s="276"/>
      <c r="AL60" s="276"/>
      <c r="AM60" s="276"/>
      <c r="AN60" s="276"/>
      <c r="AO60" s="276"/>
      <c r="AP60" s="277"/>
      <c r="AQ60" s="93"/>
      <c r="AR60" s="93"/>
      <c r="AS60" s="93"/>
      <c r="AT60" s="93"/>
      <c r="AU60" s="93"/>
      <c r="AV60" s="93"/>
      <c r="AX60" s="64"/>
      <c r="AY60" s="64"/>
      <c r="AZ60" s="64"/>
      <c r="BA60" s="64"/>
      <c r="BB60" s="64"/>
      <c r="BC60" s="64"/>
    </row>
    <row r="61" spans="1:55" ht="15" customHeight="1" x14ac:dyDescent="0.15">
      <c r="C61" s="87"/>
      <c r="D61" s="87"/>
      <c r="E61" s="87"/>
      <c r="F61" s="87"/>
      <c r="G61" s="87"/>
      <c r="H61" s="89"/>
      <c r="I61" s="89"/>
      <c r="J61" s="89"/>
      <c r="K61" s="89"/>
      <c r="L61" s="89"/>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66"/>
      <c r="AP61" s="66"/>
      <c r="AQ61" s="66"/>
      <c r="AT61" s="64"/>
      <c r="AU61" s="64"/>
      <c r="AV61" s="64"/>
      <c r="AW61" s="64"/>
      <c r="AX61" s="64"/>
      <c r="AY61" s="64"/>
      <c r="AZ61" s="64"/>
      <c r="BA61" s="64"/>
      <c r="BB61" s="64"/>
      <c r="BC61" s="64"/>
    </row>
    <row r="62" spans="1:55" ht="15" customHeight="1" thickBot="1" x14ac:dyDescent="0.2">
      <c r="C62" s="87"/>
      <c r="D62" s="88"/>
      <c r="E62" s="88"/>
      <c r="F62" s="88"/>
      <c r="G62" s="88"/>
      <c r="H62" s="88"/>
      <c r="I62" s="88"/>
      <c r="J62" s="88"/>
      <c r="K62" s="88"/>
      <c r="L62" s="89"/>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66"/>
      <c r="AP62" s="66"/>
      <c r="AQ62" s="66"/>
      <c r="AR62" s="66"/>
      <c r="AS62" s="66"/>
      <c r="AT62" s="66"/>
      <c r="AU62" s="66"/>
      <c r="AV62" s="66"/>
      <c r="AW62" s="66"/>
      <c r="AX62" s="66"/>
      <c r="AY62" s="66"/>
      <c r="AZ62" s="66"/>
      <c r="BA62" s="66"/>
    </row>
    <row r="63" spans="1:55" s="70" customFormat="1" ht="20.100000000000001" customHeight="1" thickTop="1" thickBot="1" x14ac:dyDescent="0.2">
      <c r="A63" s="68"/>
      <c r="B63" s="68"/>
      <c r="C63" s="249" t="s">
        <v>148</v>
      </c>
      <c r="D63" s="250"/>
      <c r="E63" s="250"/>
      <c r="F63" s="250"/>
      <c r="G63" s="250"/>
      <c r="H63" s="250"/>
      <c r="I63" s="250"/>
      <c r="J63" s="250"/>
      <c r="K63" s="250"/>
      <c r="L63" s="250"/>
      <c r="M63" s="250"/>
      <c r="N63" s="250"/>
      <c r="O63" s="250"/>
      <c r="P63" s="250"/>
      <c r="Q63" s="250"/>
      <c r="R63" s="251"/>
      <c r="S63" s="65"/>
      <c r="T63" s="65"/>
      <c r="U63" s="65"/>
      <c r="V63" s="65"/>
      <c r="W63" s="65"/>
      <c r="X63" s="65"/>
      <c r="Y63" s="65"/>
      <c r="Z63" s="65"/>
      <c r="AA63" s="65"/>
      <c r="AB63" s="65"/>
      <c r="AC63" s="65"/>
      <c r="AD63" s="65"/>
      <c r="AE63" s="65"/>
      <c r="AF63" s="65"/>
      <c r="AG63" s="65"/>
      <c r="AH63" s="65"/>
      <c r="AI63" s="65"/>
      <c r="AJ63" s="69"/>
      <c r="AK63" s="69"/>
      <c r="AL63" s="69"/>
      <c r="AM63" s="69"/>
      <c r="AN63" s="69"/>
      <c r="AO63" s="69"/>
      <c r="AP63" s="69"/>
      <c r="AQ63" s="69"/>
      <c r="AR63" s="69"/>
      <c r="AS63" s="69"/>
      <c r="AT63" s="69"/>
      <c r="AU63" s="69"/>
      <c r="AV63" s="77"/>
      <c r="AW63" s="77"/>
      <c r="AX63" s="77"/>
      <c r="AY63" s="77"/>
      <c r="AZ63" s="77"/>
      <c r="BA63" s="77"/>
      <c r="BB63" s="71"/>
      <c r="BC63" s="71"/>
    </row>
    <row r="64" spans="1:55" s="70" customFormat="1" ht="3" customHeight="1" thickTop="1" x14ac:dyDescent="0.15">
      <c r="A64" s="68"/>
      <c r="B64" s="68"/>
      <c r="C64" s="73"/>
      <c r="D64" s="73"/>
      <c r="E64" s="73"/>
      <c r="F64" s="73"/>
      <c r="G64" s="73"/>
      <c r="H64" s="73"/>
      <c r="I64" s="73"/>
      <c r="J64" s="73"/>
      <c r="K64" s="73"/>
      <c r="L64" s="69"/>
      <c r="M64" s="91"/>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71"/>
      <c r="BC64" s="71"/>
    </row>
    <row r="65" spans="1:55" s="70" customFormat="1" ht="20.100000000000001" customHeight="1" x14ac:dyDescent="0.15">
      <c r="A65" s="68"/>
      <c r="B65" s="68"/>
      <c r="C65" s="271" t="s">
        <v>149</v>
      </c>
      <c r="D65" s="272"/>
      <c r="E65" s="272"/>
      <c r="F65" s="272"/>
      <c r="G65" s="272"/>
      <c r="H65" s="272"/>
      <c r="I65" s="272"/>
      <c r="J65" s="272"/>
      <c r="K65" s="272"/>
      <c r="L65" s="286"/>
      <c r="M65" s="287"/>
      <c r="N65" s="288"/>
      <c r="O65" s="272" t="s">
        <v>150</v>
      </c>
      <c r="P65" s="272"/>
      <c r="Q65" s="272"/>
      <c r="R65" s="272"/>
      <c r="S65" s="272"/>
      <c r="T65" s="272"/>
      <c r="U65" s="272"/>
      <c r="V65" s="272"/>
      <c r="W65" s="272"/>
      <c r="X65" s="272"/>
      <c r="Y65" s="272"/>
      <c r="Z65" s="272"/>
      <c r="AA65" s="272"/>
      <c r="AB65" s="272"/>
      <c r="AC65" s="272"/>
      <c r="AD65" s="272"/>
      <c r="AE65" s="94"/>
      <c r="AF65" s="95"/>
      <c r="AG65" s="92"/>
      <c r="AH65" s="92"/>
      <c r="AI65" s="92"/>
      <c r="AJ65" s="92"/>
      <c r="AK65" s="92"/>
      <c r="AL65" s="92"/>
      <c r="AM65" s="92"/>
      <c r="AN65" s="92"/>
      <c r="AO65" s="92"/>
      <c r="AP65" s="92"/>
      <c r="AQ65" s="92"/>
      <c r="AR65" s="92"/>
      <c r="AS65" s="92"/>
      <c r="AT65" s="92"/>
      <c r="AU65" s="92"/>
      <c r="AV65" s="92"/>
      <c r="AW65" s="92"/>
      <c r="AX65" s="92"/>
      <c r="AY65" s="92"/>
      <c r="AZ65" s="92"/>
      <c r="BA65" s="92"/>
      <c r="BB65" s="71"/>
      <c r="BC65" s="71"/>
    </row>
    <row r="66" spans="1:55" s="70" customFormat="1" ht="20.100000000000001" customHeight="1" x14ac:dyDescent="0.15">
      <c r="A66" s="68"/>
      <c r="B66" s="68"/>
      <c r="C66" s="289" t="str">
        <f>IF(ISBLANK(営業_営業開始), "", 営業_営業開始 &amp; "年")</f>
        <v/>
      </c>
      <c r="D66" s="290"/>
      <c r="E66" s="290"/>
      <c r="F66" s="290"/>
      <c r="G66" s="290"/>
      <c r="H66" s="290"/>
      <c r="I66" s="290"/>
      <c r="J66" s="290"/>
      <c r="K66" s="290"/>
      <c r="L66" s="291"/>
      <c r="M66" s="292" t="str">
        <f>IF(ISBLANK(営業_休業開始), "",TEXT(営業_休業開始, "ggge年m月d日"))</f>
        <v/>
      </c>
      <c r="N66" s="278"/>
      <c r="O66" s="278"/>
      <c r="P66" s="278"/>
      <c r="Q66" s="278"/>
      <c r="R66" s="278"/>
      <c r="S66" s="278"/>
      <c r="T66" s="278"/>
      <c r="U66" s="278" t="s">
        <v>151</v>
      </c>
      <c r="V66" s="278"/>
      <c r="W66" s="278" t="str">
        <f>IF(ISBLANK(営業_休業終了), "",TEXT(営業_休業終了, "ggge年m月d日"))</f>
        <v/>
      </c>
      <c r="X66" s="278"/>
      <c r="Y66" s="278"/>
      <c r="Z66" s="278"/>
      <c r="AA66" s="278"/>
      <c r="AB66" s="278"/>
      <c r="AC66" s="278"/>
      <c r="AD66" s="278"/>
      <c r="AE66" s="278" t="s">
        <v>152</v>
      </c>
      <c r="AF66" s="279"/>
      <c r="AG66" s="92"/>
      <c r="AH66" s="92"/>
      <c r="AI66" s="92"/>
      <c r="AJ66" s="92"/>
      <c r="AK66" s="92"/>
      <c r="AL66" s="92"/>
      <c r="AM66" s="92"/>
      <c r="AN66" s="92"/>
      <c r="AO66" s="92"/>
      <c r="AP66" s="92"/>
      <c r="AQ66" s="92"/>
      <c r="AR66" s="92"/>
      <c r="AS66" s="92"/>
      <c r="AT66" s="92"/>
      <c r="AU66" s="92"/>
      <c r="AV66" s="92"/>
      <c r="AW66" s="92"/>
      <c r="AX66" s="92"/>
      <c r="AY66" s="92"/>
      <c r="AZ66" s="92"/>
      <c r="BA66" s="92"/>
      <c r="BB66" s="71"/>
      <c r="BC66" s="71"/>
    </row>
    <row r="67" spans="1:55" s="70" customFormat="1" ht="3" customHeight="1" x14ac:dyDescent="0.15">
      <c r="A67" s="68"/>
      <c r="B67" s="68"/>
      <c r="C67" s="73"/>
      <c r="D67" s="73"/>
      <c r="E67" s="73"/>
      <c r="F67" s="73"/>
      <c r="G67" s="73"/>
      <c r="H67" s="73"/>
      <c r="I67" s="73"/>
      <c r="J67" s="73"/>
      <c r="K67" s="73"/>
      <c r="L67" s="69"/>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71"/>
      <c r="AZ67" s="71"/>
    </row>
    <row r="68" spans="1:55" s="70" customFormat="1" ht="18" customHeight="1" x14ac:dyDescent="0.15">
      <c r="C68" s="280" t="s">
        <v>153</v>
      </c>
      <c r="D68" s="280"/>
      <c r="E68" s="280"/>
      <c r="F68" s="280"/>
      <c r="G68" s="280"/>
      <c r="H68" s="280"/>
      <c r="I68" s="280"/>
      <c r="J68" s="280"/>
      <c r="K68" s="280"/>
      <c r="L68" s="69"/>
      <c r="M68" s="281">
        <f>自己資本額</f>
        <v>0</v>
      </c>
      <c r="N68" s="281"/>
      <c r="O68" s="281"/>
      <c r="P68" s="281"/>
      <c r="Q68" s="281"/>
      <c r="R68" s="281"/>
      <c r="S68" s="281"/>
      <c r="T68" s="281"/>
      <c r="U68" s="281"/>
      <c r="V68" s="281"/>
      <c r="W68" s="76"/>
      <c r="X68" s="282" t="s">
        <v>154</v>
      </c>
      <c r="Y68" s="282"/>
      <c r="Z68" s="282"/>
      <c r="AA68" s="282"/>
      <c r="AB68" s="96"/>
      <c r="AC68" s="96"/>
      <c r="AD68" s="96"/>
      <c r="AE68" s="96"/>
      <c r="AF68" s="96"/>
      <c r="AG68" s="96"/>
      <c r="AH68" s="96"/>
      <c r="AI68" s="96"/>
      <c r="AJ68" s="96"/>
      <c r="AK68" s="96"/>
      <c r="AL68" s="96"/>
      <c r="AM68" s="96"/>
      <c r="AN68" s="96"/>
      <c r="AO68" s="96"/>
      <c r="AP68" s="96"/>
      <c r="AQ68" s="96"/>
      <c r="AR68" s="96"/>
      <c r="AS68" s="96"/>
      <c r="AT68" s="96"/>
      <c r="AU68" s="96"/>
      <c r="AV68" s="96"/>
    </row>
    <row r="69" spans="1:55" s="70" customFormat="1" ht="3" customHeight="1" x14ac:dyDescent="0.15">
      <c r="A69" s="68"/>
      <c r="B69" s="68"/>
      <c r="C69" s="73"/>
      <c r="D69" s="73"/>
      <c r="E69" s="73"/>
      <c r="F69" s="73"/>
      <c r="G69" s="73"/>
      <c r="H69" s="73"/>
      <c r="I69" s="73"/>
      <c r="J69" s="73"/>
      <c r="K69" s="73"/>
      <c r="L69" s="69"/>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71"/>
      <c r="AZ69" s="71"/>
    </row>
    <row r="70" spans="1:55" s="70" customFormat="1" ht="15" customHeight="1" x14ac:dyDescent="0.15">
      <c r="A70" s="68"/>
      <c r="B70" s="68"/>
      <c r="C70" s="259" t="s">
        <v>155</v>
      </c>
      <c r="D70" s="259"/>
      <c r="E70" s="259"/>
      <c r="F70" s="259"/>
      <c r="G70" s="259"/>
      <c r="H70" s="259"/>
      <c r="I70" s="259"/>
      <c r="J70" s="259"/>
      <c r="K70" s="259"/>
      <c r="L70" s="259"/>
      <c r="M70" s="259"/>
      <c r="N70" s="259"/>
      <c r="O70" s="259"/>
      <c r="P70" s="259"/>
      <c r="Q70" s="259"/>
      <c r="R70" s="259"/>
      <c r="S70" s="259"/>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71"/>
      <c r="BC70" s="71"/>
    </row>
    <row r="71" spans="1:55" s="70" customFormat="1" ht="53.1" customHeight="1" x14ac:dyDescent="0.15">
      <c r="A71" s="68"/>
      <c r="B71" s="68"/>
      <c r="C71" s="283" t="str">
        <f>"" &amp; 営業上許認可</f>
        <v/>
      </c>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5"/>
      <c r="BB71" s="71"/>
      <c r="BC71" s="71"/>
    </row>
    <row r="72" spans="1:55" s="70" customFormat="1" ht="3" customHeight="1" x14ac:dyDescent="0.15">
      <c r="A72" s="68"/>
      <c r="B72" s="68"/>
      <c r="C72" s="73"/>
      <c r="D72" s="73"/>
      <c r="E72" s="73"/>
      <c r="F72" s="73"/>
      <c r="G72" s="73"/>
      <c r="H72" s="73"/>
      <c r="I72" s="73"/>
      <c r="J72" s="73"/>
      <c r="K72" s="73"/>
      <c r="L72" s="69"/>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71"/>
      <c r="AZ72" s="71"/>
    </row>
    <row r="73" spans="1:55" s="70" customFormat="1" ht="15" customHeight="1" x14ac:dyDescent="0.15">
      <c r="A73" s="68"/>
      <c r="B73" s="68"/>
      <c r="C73" s="259" t="s">
        <v>156</v>
      </c>
      <c r="D73" s="259"/>
      <c r="E73" s="259"/>
      <c r="F73" s="259"/>
      <c r="G73" s="259"/>
      <c r="H73" s="259"/>
      <c r="I73" s="259"/>
      <c r="J73" s="259"/>
      <c r="K73" s="259"/>
      <c r="L73" s="259"/>
      <c r="M73" s="259"/>
      <c r="N73" s="259"/>
      <c r="O73" s="259"/>
      <c r="P73" s="259"/>
      <c r="Q73" s="259"/>
      <c r="R73" s="259"/>
      <c r="S73" s="259"/>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71"/>
      <c r="BC73" s="71"/>
    </row>
    <row r="74" spans="1:55" s="70" customFormat="1" ht="53.1" customHeight="1" x14ac:dyDescent="0.15">
      <c r="A74" s="68"/>
      <c r="B74" s="68"/>
      <c r="C74" s="283" t="str">
        <f>"" &amp; 主要取引メーカー</f>
        <v/>
      </c>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5"/>
      <c r="BB74" s="71"/>
      <c r="BC74" s="71"/>
    </row>
    <row r="75" spans="1:55" ht="15" customHeight="1" thickBot="1" x14ac:dyDescent="0.2">
      <c r="C75" s="87"/>
      <c r="D75" s="88"/>
      <c r="E75" s="88"/>
      <c r="F75" s="88"/>
      <c r="G75" s="88"/>
      <c r="H75" s="88"/>
      <c r="I75" s="88"/>
      <c r="J75" s="88"/>
      <c r="K75" s="88"/>
      <c r="L75" s="89"/>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66"/>
      <c r="AP75" s="66"/>
      <c r="AQ75" s="66"/>
      <c r="AR75" s="66"/>
      <c r="AS75" s="66"/>
      <c r="AT75" s="66"/>
      <c r="AU75" s="66"/>
      <c r="AV75" s="66"/>
      <c r="AW75" s="66"/>
      <c r="AX75" s="66"/>
      <c r="AY75" s="66"/>
      <c r="AZ75" s="66"/>
      <c r="BA75" s="66"/>
    </row>
    <row r="76" spans="1:55" s="70" customFormat="1" ht="20.100000000000001" customHeight="1" thickTop="1" thickBot="1" x14ac:dyDescent="0.2">
      <c r="A76" s="68"/>
      <c r="B76" s="68"/>
      <c r="C76" s="249" t="s">
        <v>157</v>
      </c>
      <c r="D76" s="250"/>
      <c r="E76" s="250"/>
      <c r="F76" s="250"/>
      <c r="G76" s="250"/>
      <c r="H76" s="250"/>
      <c r="I76" s="250"/>
      <c r="J76" s="250"/>
      <c r="K76" s="250"/>
      <c r="L76" s="250"/>
      <c r="M76" s="250"/>
      <c r="N76" s="250"/>
      <c r="O76" s="250"/>
      <c r="P76" s="250"/>
      <c r="Q76" s="250"/>
      <c r="R76" s="251"/>
      <c r="S76" s="65"/>
      <c r="T76" s="65"/>
      <c r="U76" s="65"/>
      <c r="V76" s="65"/>
      <c r="W76" s="65"/>
      <c r="X76" s="65"/>
      <c r="Y76" s="65"/>
      <c r="Z76" s="65"/>
      <c r="AA76" s="65"/>
      <c r="AB76" s="65"/>
      <c r="AC76" s="65"/>
      <c r="AD76" s="65"/>
      <c r="AE76" s="65"/>
      <c r="AF76" s="65"/>
      <c r="AG76" s="65"/>
      <c r="AH76" s="65"/>
      <c r="AI76" s="65"/>
      <c r="AJ76" s="69"/>
      <c r="AK76" s="69"/>
      <c r="AL76" s="69"/>
      <c r="AM76" s="69"/>
      <c r="AN76" s="69"/>
      <c r="AO76" s="69"/>
      <c r="AP76" s="69"/>
      <c r="AQ76" s="69"/>
      <c r="AR76" s="69"/>
      <c r="AS76" s="69"/>
      <c r="AT76" s="69"/>
      <c r="AU76" s="69"/>
      <c r="AV76" s="77"/>
      <c r="AW76" s="77"/>
      <c r="AX76" s="77"/>
      <c r="AY76" s="77"/>
      <c r="AZ76" s="77"/>
      <c r="BA76" s="77"/>
      <c r="BB76" s="71"/>
      <c r="BC76" s="71"/>
    </row>
    <row r="77" spans="1:55" s="70" customFormat="1" ht="3" customHeight="1" thickTop="1" x14ac:dyDescent="0.15">
      <c r="A77" s="68"/>
      <c r="B77" s="68"/>
      <c r="C77" s="73"/>
      <c r="D77" s="73"/>
      <c r="E77" s="73"/>
      <c r="F77" s="73"/>
      <c r="G77" s="73"/>
      <c r="H77" s="73"/>
      <c r="I77" s="73"/>
      <c r="J77" s="73"/>
      <c r="K77" s="73"/>
      <c r="L77" s="69"/>
      <c r="M77" s="91"/>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71"/>
      <c r="BC77" s="71"/>
    </row>
    <row r="78" spans="1:55" x14ac:dyDescent="0.15">
      <c r="C78" s="295" t="s">
        <v>56</v>
      </c>
      <c r="D78" s="295"/>
      <c r="E78" s="295"/>
      <c r="F78" s="295"/>
      <c r="G78" s="295"/>
      <c r="H78" s="295"/>
      <c r="I78" s="295"/>
      <c r="J78" s="295"/>
      <c r="K78" s="295"/>
      <c r="L78" s="295"/>
      <c r="M78" s="295"/>
      <c r="N78" s="295"/>
      <c r="O78" s="295" t="s">
        <v>57</v>
      </c>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t="s">
        <v>158</v>
      </c>
      <c r="AQ78" s="295"/>
      <c r="AR78" s="295"/>
      <c r="AS78" s="295"/>
      <c r="AT78" s="295"/>
      <c r="AU78" s="295"/>
      <c r="AV78" s="295"/>
      <c r="AW78" s="295"/>
      <c r="AX78" s="295"/>
      <c r="AY78" s="295"/>
      <c r="AZ78" s="295"/>
      <c r="BA78" s="295"/>
    </row>
    <row r="79" spans="1:55" ht="30" customHeight="1" x14ac:dyDescent="0.15">
      <c r="C79" s="293" t="str">
        <f>"" &amp; 取引公官庁1_名称</f>
        <v/>
      </c>
      <c r="D79" s="293"/>
      <c r="E79" s="293"/>
      <c r="F79" s="293"/>
      <c r="G79" s="293"/>
      <c r="H79" s="293"/>
      <c r="I79" s="293"/>
      <c r="J79" s="293"/>
      <c r="K79" s="293"/>
      <c r="L79" s="293"/>
      <c r="M79" s="293"/>
      <c r="N79" s="293"/>
      <c r="O79" s="293" t="str">
        <f>"" &amp; 取引公官庁1_内容</f>
        <v/>
      </c>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4">
        <f xml:space="preserve"> 取引公官庁1_額</f>
        <v>0</v>
      </c>
      <c r="AQ79" s="294"/>
      <c r="AR79" s="294"/>
      <c r="AS79" s="294"/>
      <c r="AT79" s="294"/>
      <c r="AU79" s="294"/>
      <c r="AV79" s="294"/>
      <c r="AW79" s="294"/>
      <c r="AX79" s="294"/>
      <c r="AY79" s="294"/>
      <c r="AZ79" s="294"/>
      <c r="BA79" s="294"/>
    </row>
    <row r="80" spans="1:55" ht="30" customHeight="1" x14ac:dyDescent="0.15">
      <c r="C80" s="293" t="str">
        <f>"" &amp; 取引公官庁2_名称</f>
        <v/>
      </c>
      <c r="D80" s="293"/>
      <c r="E80" s="293"/>
      <c r="F80" s="293"/>
      <c r="G80" s="293"/>
      <c r="H80" s="293"/>
      <c r="I80" s="293"/>
      <c r="J80" s="293"/>
      <c r="K80" s="293"/>
      <c r="L80" s="293"/>
      <c r="M80" s="293"/>
      <c r="N80" s="293"/>
      <c r="O80" s="293" t="str">
        <f>"" &amp; 取引公官庁2_内容</f>
        <v/>
      </c>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4">
        <f xml:space="preserve"> 取引公官庁2_額</f>
        <v>0</v>
      </c>
      <c r="AQ80" s="294"/>
      <c r="AR80" s="294"/>
      <c r="AS80" s="294"/>
      <c r="AT80" s="294"/>
      <c r="AU80" s="294"/>
      <c r="AV80" s="294"/>
      <c r="AW80" s="294"/>
      <c r="AX80" s="294"/>
      <c r="AY80" s="294"/>
      <c r="AZ80" s="294"/>
      <c r="BA80" s="294"/>
    </row>
    <row r="81" spans="3:53" ht="30" customHeight="1" x14ac:dyDescent="0.15">
      <c r="C81" s="293" t="str">
        <f>"" &amp; 取引公官庁3_名称</f>
        <v/>
      </c>
      <c r="D81" s="293"/>
      <c r="E81" s="293"/>
      <c r="F81" s="293"/>
      <c r="G81" s="293"/>
      <c r="H81" s="293"/>
      <c r="I81" s="293"/>
      <c r="J81" s="293"/>
      <c r="K81" s="293"/>
      <c r="L81" s="293"/>
      <c r="M81" s="293"/>
      <c r="N81" s="293"/>
      <c r="O81" s="293" t="str">
        <f>"" &amp; 取引公官庁3_内容</f>
        <v/>
      </c>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4">
        <f xml:space="preserve"> 取引公官庁3_額</f>
        <v>0</v>
      </c>
      <c r="AQ81" s="294"/>
      <c r="AR81" s="294"/>
      <c r="AS81" s="294"/>
      <c r="AT81" s="294"/>
      <c r="AU81" s="294"/>
      <c r="AV81" s="294"/>
      <c r="AW81" s="294"/>
      <c r="AX81" s="294"/>
      <c r="AY81" s="294"/>
      <c r="AZ81" s="294"/>
      <c r="BA81" s="294"/>
    </row>
    <row r="82" spans="3:53" ht="30" customHeight="1" x14ac:dyDescent="0.15">
      <c r="C82" s="293" t="str">
        <f>"" &amp; 取引公官庁4_名称</f>
        <v/>
      </c>
      <c r="D82" s="293"/>
      <c r="E82" s="293"/>
      <c r="F82" s="293"/>
      <c r="G82" s="293"/>
      <c r="H82" s="293"/>
      <c r="I82" s="293"/>
      <c r="J82" s="293"/>
      <c r="K82" s="293"/>
      <c r="L82" s="293"/>
      <c r="M82" s="293"/>
      <c r="N82" s="293"/>
      <c r="O82" s="293" t="str">
        <f>"" &amp; 取引公官庁4_内容</f>
        <v/>
      </c>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4">
        <f xml:space="preserve"> 取引公官庁4_額</f>
        <v>0</v>
      </c>
      <c r="AQ82" s="294"/>
      <c r="AR82" s="294"/>
      <c r="AS82" s="294"/>
      <c r="AT82" s="294"/>
      <c r="AU82" s="294"/>
      <c r="AV82" s="294"/>
      <c r="AW82" s="294"/>
      <c r="AX82" s="294"/>
      <c r="AY82" s="294"/>
      <c r="AZ82" s="294"/>
      <c r="BA82" s="294"/>
    </row>
    <row r="83" spans="3:53" ht="30" customHeight="1" x14ac:dyDescent="0.15">
      <c r="C83" s="293" t="str">
        <f>"" &amp; 取引公官庁5_名称</f>
        <v/>
      </c>
      <c r="D83" s="293"/>
      <c r="E83" s="293"/>
      <c r="F83" s="293"/>
      <c r="G83" s="293"/>
      <c r="H83" s="293"/>
      <c r="I83" s="293"/>
      <c r="J83" s="293"/>
      <c r="K83" s="293"/>
      <c r="L83" s="293"/>
      <c r="M83" s="293"/>
      <c r="N83" s="293"/>
      <c r="O83" s="293" t="str">
        <f>"" &amp; 取引公官庁5_内容</f>
        <v/>
      </c>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4">
        <f xml:space="preserve"> 取引公官庁5_額</f>
        <v>0</v>
      </c>
      <c r="AQ83" s="294"/>
      <c r="AR83" s="294"/>
      <c r="AS83" s="294"/>
      <c r="AT83" s="294"/>
      <c r="AU83" s="294"/>
      <c r="AV83" s="294"/>
      <c r="AW83" s="294"/>
      <c r="AX83" s="294"/>
      <c r="AY83" s="294"/>
      <c r="AZ83" s="294"/>
      <c r="BA83" s="294"/>
    </row>
  </sheetData>
  <sheetProtection password="EF3D" sheet="1" objects="1" scenarios="1" selectLockedCells="1"/>
  <mergeCells count="123">
    <mergeCell ref="C83:N83"/>
    <mergeCell ref="O83:AO83"/>
    <mergeCell ref="AP83:BA83"/>
    <mergeCell ref="C81:N81"/>
    <mergeCell ref="O81:AO81"/>
    <mergeCell ref="AP81:BA81"/>
    <mergeCell ref="C82:N82"/>
    <mergeCell ref="O82:AO82"/>
    <mergeCell ref="AP82:BA82"/>
    <mergeCell ref="C79:N79"/>
    <mergeCell ref="O79:AO79"/>
    <mergeCell ref="AP79:BA79"/>
    <mergeCell ref="C80:N80"/>
    <mergeCell ref="O80:AO80"/>
    <mergeCell ref="AP80:BA80"/>
    <mergeCell ref="C73:S73"/>
    <mergeCell ref="C74:BA74"/>
    <mergeCell ref="C76:R76"/>
    <mergeCell ref="C78:N78"/>
    <mergeCell ref="O78:AO78"/>
    <mergeCell ref="AP78:BA78"/>
    <mergeCell ref="AE66:AF66"/>
    <mergeCell ref="C68:K68"/>
    <mergeCell ref="M68:V68"/>
    <mergeCell ref="X68:AA68"/>
    <mergeCell ref="C70:S70"/>
    <mergeCell ref="C71:BA71"/>
    <mergeCell ref="C63:R63"/>
    <mergeCell ref="C65:L65"/>
    <mergeCell ref="M65:N65"/>
    <mergeCell ref="O65:AD65"/>
    <mergeCell ref="C66:L66"/>
    <mergeCell ref="M66:T66"/>
    <mergeCell ref="U66:V66"/>
    <mergeCell ref="W66:AD66"/>
    <mergeCell ref="Y59:AF59"/>
    <mergeCell ref="AG59:AH59"/>
    <mergeCell ref="AI59:AP59"/>
    <mergeCell ref="C60:L60"/>
    <mergeCell ref="M60:V60"/>
    <mergeCell ref="W60:AF60"/>
    <mergeCell ref="AG60:AP60"/>
    <mergeCell ref="C54:K54"/>
    <mergeCell ref="M54:X54"/>
    <mergeCell ref="Z54:AG54"/>
    <mergeCell ref="AI54:AT54"/>
    <mergeCell ref="C57:R57"/>
    <mergeCell ref="C59:D59"/>
    <mergeCell ref="E59:L59"/>
    <mergeCell ref="M59:N59"/>
    <mergeCell ref="O59:V59"/>
    <mergeCell ref="W59:X59"/>
    <mergeCell ref="C48:K48"/>
    <mergeCell ref="C49:K49"/>
    <mergeCell ref="M49:N49"/>
    <mergeCell ref="O49:S49"/>
    <mergeCell ref="U49:BA49"/>
    <mergeCell ref="C52:K52"/>
    <mergeCell ref="M52:BA52"/>
    <mergeCell ref="C44:K44"/>
    <mergeCell ref="M44:V44"/>
    <mergeCell ref="X44:BA44"/>
    <mergeCell ref="C46:K46"/>
    <mergeCell ref="M46:X46"/>
    <mergeCell ref="Z46:AG46"/>
    <mergeCell ref="AI46:AT46"/>
    <mergeCell ref="C51:K51"/>
    <mergeCell ref="M51:AZ51"/>
    <mergeCell ref="C40:K40"/>
    <mergeCell ref="M40:BA40"/>
    <mergeCell ref="C41:K41"/>
    <mergeCell ref="M41:BA41"/>
    <mergeCell ref="C43:K43"/>
    <mergeCell ref="X43:BA43"/>
    <mergeCell ref="C35:K35"/>
    <mergeCell ref="M35:BA35"/>
    <mergeCell ref="C37:K37"/>
    <mergeCell ref="C38:K38"/>
    <mergeCell ref="M38:N38"/>
    <mergeCell ref="O38:S38"/>
    <mergeCell ref="U38:BA38"/>
    <mergeCell ref="X16:BA16"/>
    <mergeCell ref="C17:K17"/>
    <mergeCell ref="M17:V17"/>
    <mergeCell ref="X17:BA17"/>
    <mergeCell ref="C31:K31"/>
    <mergeCell ref="M31:X31"/>
    <mergeCell ref="C33:K33"/>
    <mergeCell ref="M33:X33"/>
    <mergeCell ref="Z33:AG33"/>
    <mergeCell ref="AI33:AT33"/>
    <mergeCell ref="AL25:AR25"/>
    <mergeCell ref="AT25:BA25"/>
    <mergeCell ref="C27:K27"/>
    <mergeCell ref="C28:K28"/>
    <mergeCell ref="M28:BA28"/>
    <mergeCell ref="C30:K30"/>
    <mergeCell ref="M30:X30"/>
    <mergeCell ref="U19:BB19"/>
    <mergeCell ref="AO2:AZ2"/>
    <mergeCell ref="B3:BA3"/>
    <mergeCell ref="B5:BA5"/>
    <mergeCell ref="C10:K10"/>
    <mergeCell ref="M11:BA11"/>
    <mergeCell ref="B1:AZ1"/>
    <mergeCell ref="C23:K23"/>
    <mergeCell ref="C25:K25"/>
    <mergeCell ref="M25:X25"/>
    <mergeCell ref="Z25:AC25"/>
    <mergeCell ref="AD25:AK25"/>
    <mergeCell ref="C19:K19"/>
    <mergeCell ref="M19:N19"/>
    <mergeCell ref="O19:S19"/>
    <mergeCell ref="C21:K21"/>
    <mergeCell ref="M21:X21"/>
    <mergeCell ref="Z21:AG21"/>
    <mergeCell ref="AI21:AT21"/>
    <mergeCell ref="O23:U23"/>
    <mergeCell ref="W23:X23"/>
    <mergeCell ref="C12:K12"/>
    <mergeCell ref="M12:BA12"/>
    <mergeCell ref="C14:K14"/>
    <mergeCell ref="M14:X14"/>
  </mergeCells>
  <phoneticPr fontId="5"/>
  <pageMargins left="0.78740157480314965" right="0.31496062992125984" top="0.39370078740157483" bottom="0.11811023622047245" header="0.39370078740157483" footer="0.11811023622047245"/>
  <pageSetup paperSize="9" fitToHeight="0" orientation="portrait" r:id="rId1"/>
  <headerFooter>
    <oddHeader>&amp;R&amp;"ＭＳ 明朝,標準"&amp;8&amp;P/&amp;N</oddHeader>
  </headerFooter>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76"/>
  <sheetViews>
    <sheetView showGridLines="0" topLeftCell="D1" zoomScaleNormal="100" workbookViewId="0">
      <selection activeCell="D1" sqref="D1"/>
    </sheetView>
  </sheetViews>
  <sheetFormatPr defaultRowHeight="13.5" x14ac:dyDescent="0.15"/>
  <cols>
    <col min="1" max="1" width="6" style="97" hidden="1" customWidth="1"/>
    <col min="2" max="2" width="5.625" style="97" hidden="1" customWidth="1"/>
    <col min="3" max="3" width="11.375" style="97" hidden="1" customWidth="1"/>
    <col min="4" max="4" width="6.625" style="97" customWidth="1"/>
    <col min="5" max="5" width="30.625" style="97" customWidth="1"/>
    <col min="6" max="6" width="50.625" style="97" customWidth="1"/>
    <col min="7" max="7" width="4.625" style="97" customWidth="1"/>
    <col min="8" max="251" width="9" style="97"/>
    <col min="252" max="252" width="23.625" style="97" customWidth="1"/>
    <col min="253" max="253" width="20.625" style="97" customWidth="1"/>
    <col min="254" max="261" width="2.125" style="97" customWidth="1"/>
    <col min="262" max="507" width="9" style="97"/>
    <col min="508" max="508" width="23.625" style="97" customWidth="1"/>
    <col min="509" max="509" width="20.625" style="97" customWidth="1"/>
    <col min="510" max="517" width="2.125" style="97" customWidth="1"/>
    <col min="518" max="763" width="9" style="97"/>
    <col min="764" max="764" width="23.625" style="97" customWidth="1"/>
    <col min="765" max="765" width="20.625" style="97" customWidth="1"/>
    <col min="766" max="773" width="2.125" style="97" customWidth="1"/>
    <col min="774" max="1019" width="9" style="97"/>
    <col min="1020" max="1020" width="23.625" style="97" customWidth="1"/>
    <col min="1021" max="1021" width="20.625" style="97" customWidth="1"/>
    <col min="1022" max="1029" width="2.125" style="97" customWidth="1"/>
    <col min="1030" max="1275" width="9" style="97"/>
    <col min="1276" max="1276" width="23.625" style="97" customWidth="1"/>
    <col min="1277" max="1277" width="20.625" style="97" customWidth="1"/>
    <col min="1278" max="1285" width="2.125" style="97" customWidth="1"/>
    <col min="1286" max="1531" width="9" style="97"/>
    <col min="1532" max="1532" width="23.625" style="97" customWidth="1"/>
    <col min="1533" max="1533" width="20.625" style="97" customWidth="1"/>
    <col min="1534" max="1541" width="2.125" style="97" customWidth="1"/>
    <col min="1542" max="1787" width="9" style="97"/>
    <col min="1788" max="1788" width="23.625" style="97" customWidth="1"/>
    <col min="1789" max="1789" width="20.625" style="97" customWidth="1"/>
    <col min="1790" max="1797" width="2.125" style="97" customWidth="1"/>
    <col min="1798" max="2043" width="9" style="97"/>
    <col min="2044" max="2044" width="23.625" style="97" customWidth="1"/>
    <col min="2045" max="2045" width="20.625" style="97" customWidth="1"/>
    <col min="2046" max="2053" width="2.125" style="97" customWidth="1"/>
    <col min="2054" max="2299" width="9" style="97"/>
    <col min="2300" max="2300" width="23.625" style="97" customWidth="1"/>
    <col min="2301" max="2301" width="20.625" style="97" customWidth="1"/>
    <col min="2302" max="2309" width="2.125" style="97" customWidth="1"/>
    <col min="2310" max="2555" width="9" style="97"/>
    <col min="2556" max="2556" width="23.625" style="97" customWidth="1"/>
    <col min="2557" max="2557" width="20.625" style="97" customWidth="1"/>
    <col min="2558" max="2565" width="2.125" style="97" customWidth="1"/>
    <col min="2566" max="2811" width="9" style="97"/>
    <col min="2812" max="2812" width="23.625" style="97" customWidth="1"/>
    <col min="2813" max="2813" width="20.625" style="97" customWidth="1"/>
    <col min="2814" max="2821" width="2.125" style="97" customWidth="1"/>
    <col min="2822" max="3067" width="9" style="97"/>
    <col min="3068" max="3068" width="23.625" style="97" customWidth="1"/>
    <col min="3069" max="3069" width="20.625" style="97" customWidth="1"/>
    <col min="3070" max="3077" width="2.125" style="97" customWidth="1"/>
    <col min="3078" max="3323" width="9" style="97"/>
    <col min="3324" max="3324" width="23.625" style="97" customWidth="1"/>
    <col min="3325" max="3325" width="20.625" style="97" customWidth="1"/>
    <col min="3326" max="3333" width="2.125" style="97" customWidth="1"/>
    <col min="3334" max="3579" width="9" style="97"/>
    <col min="3580" max="3580" width="23.625" style="97" customWidth="1"/>
    <col min="3581" max="3581" width="20.625" style="97" customWidth="1"/>
    <col min="3582" max="3589" width="2.125" style="97" customWidth="1"/>
    <col min="3590" max="3835" width="9" style="97"/>
    <col min="3836" max="3836" width="23.625" style="97" customWidth="1"/>
    <col min="3837" max="3837" width="20.625" style="97" customWidth="1"/>
    <col min="3838" max="3845" width="2.125" style="97" customWidth="1"/>
    <col min="3846" max="4091" width="9" style="97"/>
    <col min="4092" max="4092" width="23.625" style="97" customWidth="1"/>
    <col min="4093" max="4093" width="20.625" style="97" customWidth="1"/>
    <col min="4094" max="4101" width="2.125" style="97" customWidth="1"/>
    <col min="4102" max="4347" width="9" style="97"/>
    <col min="4348" max="4348" width="23.625" style="97" customWidth="1"/>
    <col min="4349" max="4349" width="20.625" style="97" customWidth="1"/>
    <col min="4350" max="4357" width="2.125" style="97" customWidth="1"/>
    <col min="4358" max="4603" width="9" style="97"/>
    <col min="4604" max="4604" width="23.625" style="97" customWidth="1"/>
    <col min="4605" max="4605" width="20.625" style="97" customWidth="1"/>
    <col min="4606" max="4613" width="2.125" style="97" customWidth="1"/>
    <col min="4614" max="4859" width="9" style="97"/>
    <col min="4860" max="4860" width="23.625" style="97" customWidth="1"/>
    <col min="4861" max="4861" width="20.625" style="97" customWidth="1"/>
    <col min="4862" max="4869" width="2.125" style="97" customWidth="1"/>
    <col min="4870" max="5115" width="9" style="97"/>
    <col min="5116" max="5116" width="23.625" style="97" customWidth="1"/>
    <col min="5117" max="5117" width="20.625" style="97" customWidth="1"/>
    <col min="5118" max="5125" width="2.125" style="97" customWidth="1"/>
    <col min="5126" max="5371" width="9" style="97"/>
    <col min="5372" max="5372" width="23.625" style="97" customWidth="1"/>
    <col min="5373" max="5373" width="20.625" style="97" customWidth="1"/>
    <col min="5374" max="5381" width="2.125" style="97" customWidth="1"/>
    <col min="5382" max="5627" width="9" style="97"/>
    <col min="5628" max="5628" width="23.625" style="97" customWidth="1"/>
    <col min="5629" max="5629" width="20.625" style="97" customWidth="1"/>
    <col min="5630" max="5637" width="2.125" style="97" customWidth="1"/>
    <col min="5638" max="5883" width="9" style="97"/>
    <col min="5884" max="5884" width="23.625" style="97" customWidth="1"/>
    <col min="5885" max="5885" width="20.625" style="97" customWidth="1"/>
    <col min="5886" max="5893" width="2.125" style="97" customWidth="1"/>
    <col min="5894" max="6139" width="9" style="97"/>
    <col min="6140" max="6140" width="23.625" style="97" customWidth="1"/>
    <col min="6141" max="6141" width="20.625" style="97" customWidth="1"/>
    <col min="6142" max="6149" width="2.125" style="97" customWidth="1"/>
    <col min="6150" max="6395" width="9" style="97"/>
    <col min="6396" max="6396" width="23.625" style="97" customWidth="1"/>
    <col min="6397" max="6397" width="20.625" style="97" customWidth="1"/>
    <col min="6398" max="6405" width="2.125" style="97" customWidth="1"/>
    <col min="6406" max="6651" width="9" style="97"/>
    <col min="6652" max="6652" width="23.625" style="97" customWidth="1"/>
    <col min="6653" max="6653" width="20.625" style="97" customWidth="1"/>
    <col min="6654" max="6661" width="2.125" style="97" customWidth="1"/>
    <col min="6662" max="6907" width="9" style="97"/>
    <col min="6908" max="6908" width="23.625" style="97" customWidth="1"/>
    <col min="6909" max="6909" width="20.625" style="97" customWidth="1"/>
    <col min="6910" max="6917" width="2.125" style="97" customWidth="1"/>
    <col min="6918" max="7163" width="9" style="97"/>
    <col min="7164" max="7164" width="23.625" style="97" customWidth="1"/>
    <col min="7165" max="7165" width="20.625" style="97" customWidth="1"/>
    <col min="7166" max="7173" width="2.125" style="97" customWidth="1"/>
    <col min="7174" max="7419" width="9" style="97"/>
    <col min="7420" max="7420" width="23.625" style="97" customWidth="1"/>
    <col min="7421" max="7421" width="20.625" style="97" customWidth="1"/>
    <col min="7422" max="7429" width="2.125" style="97" customWidth="1"/>
    <col min="7430" max="7675" width="9" style="97"/>
    <col min="7676" max="7676" width="23.625" style="97" customWidth="1"/>
    <col min="7677" max="7677" width="20.625" style="97" customWidth="1"/>
    <col min="7678" max="7685" width="2.125" style="97" customWidth="1"/>
    <col min="7686" max="7931" width="9" style="97"/>
    <col min="7932" max="7932" width="23.625" style="97" customWidth="1"/>
    <col min="7933" max="7933" width="20.625" style="97" customWidth="1"/>
    <col min="7934" max="7941" width="2.125" style="97" customWidth="1"/>
    <col min="7942" max="8187" width="9" style="97"/>
    <col min="8188" max="8188" width="23.625" style="97" customWidth="1"/>
    <col min="8189" max="8189" width="20.625" style="97" customWidth="1"/>
    <col min="8190" max="8197" width="2.125" style="97" customWidth="1"/>
    <col min="8198" max="8443" width="9" style="97"/>
    <col min="8444" max="8444" width="23.625" style="97" customWidth="1"/>
    <col min="8445" max="8445" width="20.625" style="97" customWidth="1"/>
    <col min="8446" max="8453" width="2.125" style="97" customWidth="1"/>
    <col min="8454" max="8699" width="9" style="97"/>
    <col min="8700" max="8700" width="23.625" style="97" customWidth="1"/>
    <col min="8701" max="8701" width="20.625" style="97" customWidth="1"/>
    <col min="8702" max="8709" width="2.125" style="97" customWidth="1"/>
    <col min="8710" max="8955" width="9" style="97"/>
    <col min="8956" max="8956" width="23.625" style="97" customWidth="1"/>
    <col min="8957" max="8957" width="20.625" style="97" customWidth="1"/>
    <col min="8958" max="8965" width="2.125" style="97" customWidth="1"/>
    <col min="8966" max="9211" width="9" style="97"/>
    <col min="9212" max="9212" width="23.625" style="97" customWidth="1"/>
    <col min="9213" max="9213" width="20.625" style="97" customWidth="1"/>
    <col min="9214" max="9221" width="2.125" style="97" customWidth="1"/>
    <col min="9222" max="9467" width="9" style="97"/>
    <col min="9468" max="9468" width="23.625" style="97" customWidth="1"/>
    <col min="9469" max="9469" width="20.625" style="97" customWidth="1"/>
    <col min="9470" max="9477" width="2.125" style="97" customWidth="1"/>
    <col min="9478" max="9723" width="9" style="97"/>
    <col min="9724" max="9724" width="23.625" style="97" customWidth="1"/>
    <col min="9725" max="9725" width="20.625" style="97" customWidth="1"/>
    <col min="9726" max="9733" width="2.125" style="97" customWidth="1"/>
    <col min="9734" max="9979" width="9" style="97"/>
    <col min="9980" max="9980" width="23.625" style="97" customWidth="1"/>
    <col min="9981" max="9981" width="20.625" style="97" customWidth="1"/>
    <col min="9982" max="9989" width="2.125" style="97" customWidth="1"/>
    <col min="9990" max="10235" width="9" style="97"/>
    <col min="10236" max="10236" width="23.625" style="97" customWidth="1"/>
    <col min="10237" max="10237" width="20.625" style="97" customWidth="1"/>
    <col min="10238" max="10245" width="2.125" style="97" customWidth="1"/>
    <col min="10246" max="10491" width="9" style="97"/>
    <col min="10492" max="10492" width="23.625" style="97" customWidth="1"/>
    <col min="10493" max="10493" width="20.625" style="97" customWidth="1"/>
    <col min="10494" max="10501" width="2.125" style="97" customWidth="1"/>
    <col min="10502" max="10747" width="9" style="97"/>
    <col min="10748" max="10748" width="23.625" style="97" customWidth="1"/>
    <col min="10749" max="10749" width="20.625" style="97" customWidth="1"/>
    <col min="10750" max="10757" width="2.125" style="97" customWidth="1"/>
    <col min="10758" max="11003" width="9" style="97"/>
    <col min="11004" max="11004" width="23.625" style="97" customWidth="1"/>
    <col min="11005" max="11005" width="20.625" style="97" customWidth="1"/>
    <col min="11006" max="11013" width="2.125" style="97" customWidth="1"/>
    <col min="11014" max="11259" width="9" style="97"/>
    <col min="11260" max="11260" width="23.625" style="97" customWidth="1"/>
    <col min="11261" max="11261" width="20.625" style="97" customWidth="1"/>
    <col min="11262" max="11269" width="2.125" style="97" customWidth="1"/>
    <col min="11270" max="11515" width="9" style="97"/>
    <col min="11516" max="11516" width="23.625" style="97" customWidth="1"/>
    <col min="11517" max="11517" width="20.625" style="97" customWidth="1"/>
    <col min="11518" max="11525" width="2.125" style="97" customWidth="1"/>
    <col min="11526" max="11771" width="9" style="97"/>
    <col min="11772" max="11772" width="23.625" style="97" customWidth="1"/>
    <col min="11773" max="11773" width="20.625" style="97" customWidth="1"/>
    <col min="11774" max="11781" width="2.125" style="97" customWidth="1"/>
    <col min="11782" max="12027" width="9" style="97"/>
    <col min="12028" max="12028" width="23.625" style="97" customWidth="1"/>
    <col min="12029" max="12029" width="20.625" style="97" customWidth="1"/>
    <col min="12030" max="12037" width="2.125" style="97" customWidth="1"/>
    <col min="12038" max="12283" width="9" style="97"/>
    <col min="12284" max="12284" width="23.625" style="97" customWidth="1"/>
    <col min="12285" max="12285" width="20.625" style="97" customWidth="1"/>
    <col min="12286" max="12293" width="2.125" style="97" customWidth="1"/>
    <col min="12294" max="12539" width="9" style="97"/>
    <col min="12540" max="12540" width="23.625" style="97" customWidth="1"/>
    <col min="12541" max="12541" width="20.625" style="97" customWidth="1"/>
    <col min="12542" max="12549" width="2.125" style="97" customWidth="1"/>
    <col min="12550" max="12795" width="9" style="97"/>
    <col min="12796" max="12796" width="23.625" style="97" customWidth="1"/>
    <col min="12797" max="12797" width="20.625" style="97" customWidth="1"/>
    <col min="12798" max="12805" width="2.125" style="97" customWidth="1"/>
    <col min="12806" max="13051" width="9" style="97"/>
    <col min="13052" max="13052" width="23.625" style="97" customWidth="1"/>
    <col min="13053" max="13053" width="20.625" style="97" customWidth="1"/>
    <col min="13054" max="13061" width="2.125" style="97" customWidth="1"/>
    <col min="13062" max="13307" width="9" style="97"/>
    <col min="13308" max="13308" width="23.625" style="97" customWidth="1"/>
    <col min="13309" max="13309" width="20.625" style="97" customWidth="1"/>
    <col min="13310" max="13317" width="2.125" style="97" customWidth="1"/>
    <col min="13318" max="13563" width="9" style="97"/>
    <col min="13564" max="13564" width="23.625" style="97" customWidth="1"/>
    <col min="13565" max="13565" width="20.625" style="97" customWidth="1"/>
    <col min="13566" max="13573" width="2.125" style="97" customWidth="1"/>
    <col min="13574" max="13819" width="9" style="97"/>
    <col min="13820" max="13820" width="23.625" style="97" customWidth="1"/>
    <col min="13821" max="13821" width="20.625" style="97" customWidth="1"/>
    <col min="13822" max="13829" width="2.125" style="97" customWidth="1"/>
    <col min="13830" max="14075" width="9" style="97"/>
    <col min="14076" max="14076" width="23.625" style="97" customWidth="1"/>
    <col min="14077" max="14077" width="20.625" style="97" customWidth="1"/>
    <col min="14078" max="14085" width="2.125" style="97" customWidth="1"/>
    <col min="14086" max="14331" width="9" style="97"/>
    <col min="14332" max="14332" width="23.625" style="97" customWidth="1"/>
    <col min="14333" max="14333" width="20.625" style="97" customWidth="1"/>
    <col min="14334" max="14341" width="2.125" style="97" customWidth="1"/>
    <col min="14342" max="14587" width="9" style="97"/>
    <col min="14588" max="14588" width="23.625" style="97" customWidth="1"/>
    <col min="14589" max="14589" width="20.625" style="97" customWidth="1"/>
    <col min="14590" max="14597" width="2.125" style="97" customWidth="1"/>
    <col min="14598" max="14843" width="9" style="97"/>
    <col min="14844" max="14844" width="23.625" style="97" customWidth="1"/>
    <col min="14845" max="14845" width="20.625" style="97" customWidth="1"/>
    <col min="14846" max="14853" width="2.125" style="97" customWidth="1"/>
    <col min="14854" max="15099" width="9" style="97"/>
    <col min="15100" max="15100" width="23.625" style="97" customWidth="1"/>
    <col min="15101" max="15101" width="20.625" style="97" customWidth="1"/>
    <col min="15102" max="15109" width="2.125" style="97" customWidth="1"/>
    <col min="15110" max="15355" width="9" style="97"/>
    <col min="15356" max="15356" width="23.625" style="97" customWidth="1"/>
    <col min="15357" max="15357" width="20.625" style="97" customWidth="1"/>
    <col min="15358" max="15365" width="2.125" style="97" customWidth="1"/>
    <col min="15366" max="15611" width="9" style="97"/>
    <col min="15612" max="15612" width="23.625" style="97" customWidth="1"/>
    <col min="15613" max="15613" width="20.625" style="97" customWidth="1"/>
    <col min="15614" max="15621" width="2.125" style="97" customWidth="1"/>
    <col min="15622" max="15867" width="9" style="97"/>
    <col min="15868" max="15868" width="23.625" style="97" customWidth="1"/>
    <col min="15869" max="15869" width="20.625" style="97" customWidth="1"/>
    <col min="15870" max="15877" width="2.125" style="97" customWidth="1"/>
    <col min="15878" max="16123" width="9" style="97"/>
    <col min="16124" max="16124" width="23.625" style="97" customWidth="1"/>
    <col min="16125" max="16125" width="20.625" style="97" customWidth="1"/>
    <col min="16126" max="16133" width="2.125" style="97" customWidth="1"/>
    <col min="16134" max="16384" width="9" style="97"/>
  </cols>
  <sheetData>
    <row r="1" spans="1:7" x14ac:dyDescent="0.15">
      <c r="E1" s="296" t="str">
        <f>"" &amp; 本社名称</f>
        <v/>
      </c>
      <c r="F1" s="296"/>
    </row>
    <row r="2" spans="1:7" ht="21" customHeight="1" x14ac:dyDescent="0.2">
      <c r="D2" s="98" t="s">
        <v>184</v>
      </c>
      <c r="F2" s="99"/>
    </row>
    <row r="3" spans="1:7" ht="9.9499999999999993" customHeight="1" thickBot="1" x14ac:dyDescent="0.2"/>
    <row r="4" spans="1:7" s="100" customFormat="1" ht="28.5" customHeight="1" thickBot="1" x14ac:dyDescent="0.2">
      <c r="A4">
        <f>ROW(D4)</f>
        <v>4</v>
      </c>
      <c r="B4">
        <f ca="1">COUNTIF(INDIRECT(m検索範囲),m検索文字)</f>
        <v>0</v>
      </c>
      <c r="D4" s="101" t="s">
        <v>159</v>
      </c>
      <c r="E4" s="102" t="s">
        <v>160</v>
      </c>
      <c r="F4" s="298" t="s">
        <v>174</v>
      </c>
      <c r="G4" s="299"/>
    </row>
    <row r="5" spans="1:7" s="100" customFormat="1" ht="28.5" customHeight="1" x14ac:dyDescent="0.15">
      <c r="A5" s="100">
        <f t="shared" ref="A5:A11" si="0">ROW()-$A$4</f>
        <v>1</v>
      </c>
      <c r="B5" s="100">
        <f t="shared" ref="B5:B11" ca="1" si="1">$B$4-$A5+1</f>
        <v>0</v>
      </c>
      <c r="C5" s="100">
        <f t="shared" ref="C5:C11" ca="1" si="2">IF(B5&gt;0,LARGE(INDEX((INDIRECT(m検索範囲)=m検索文字)*ROW(INDIRECT(m検索範囲)),),$B5),0)</f>
        <v>0</v>
      </c>
      <c r="D5" s="103" t="str">
        <f ca="1">IF($B5&gt;0, INDEX(INDIRECT(m分類番号), $C5,), "")</f>
        <v/>
      </c>
      <c r="E5" s="104" t="str">
        <f ca="1">IF($B5&gt;0, INDEX(INDIRECT(m希望種目), $C5,), "")</f>
        <v/>
      </c>
      <c r="F5" s="300" t="str">
        <f ca="1">IF($B5&gt;0,  ""&amp;INDEX(INDIRECT(m取扱品目), $C5),"")</f>
        <v/>
      </c>
      <c r="G5" s="301"/>
    </row>
    <row r="6" spans="1:7" s="100" customFormat="1" ht="28.5" customHeight="1" x14ac:dyDescent="0.15">
      <c r="A6" s="100">
        <f t="shared" si="0"/>
        <v>2</v>
      </c>
      <c r="B6" s="100">
        <f t="shared" ca="1" si="1"/>
        <v>-1</v>
      </c>
      <c r="C6" s="100">
        <f t="shared" ca="1" si="2"/>
        <v>0</v>
      </c>
      <c r="D6" s="105" t="str">
        <f t="shared" ref="D6:D70" ca="1" si="3">IF($B6&gt;0, INDEX(INDIRECT(m分類番号), $C6,), "")</f>
        <v/>
      </c>
      <c r="E6" s="106" t="str">
        <f t="shared" ref="E6:E70" ca="1" si="4">IF($B6&gt;0, INDEX(INDIRECT(m希望種目), $C6,), "")</f>
        <v/>
      </c>
      <c r="F6" s="302" t="str">
        <f t="shared" ref="F6:F70" ca="1" si="5">IF($B6&gt;0,  ""&amp;INDEX(INDIRECT(m取扱品目), $C6),"")</f>
        <v/>
      </c>
      <c r="G6" s="303"/>
    </row>
    <row r="7" spans="1:7" s="100" customFormat="1" ht="28.5" customHeight="1" x14ac:dyDescent="0.15">
      <c r="A7" s="100">
        <f t="shared" si="0"/>
        <v>3</v>
      </c>
      <c r="B7" s="100">
        <f t="shared" ca="1" si="1"/>
        <v>-2</v>
      </c>
      <c r="C7" s="100">
        <f t="shared" ca="1" si="2"/>
        <v>0</v>
      </c>
      <c r="D7" s="105" t="str">
        <f t="shared" ca="1" si="3"/>
        <v/>
      </c>
      <c r="E7" s="106" t="str">
        <f t="shared" ca="1" si="4"/>
        <v/>
      </c>
      <c r="F7" s="302" t="str">
        <f t="shared" ca="1" si="5"/>
        <v/>
      </c>
      <c r="G7" s="303"/>
    </row>
    <row r="8" spans="1:7" s="100" customFormat="1" ht="28.5" customHeight="1" x14ac:dyDescent="0.15">
      <c r="A8" s="100">
        <f t="shared" si="0"/>
        <v>4</v>
      </c>
      <c r="B8" s="100">
        <f t="shared" ca="1" si="1"/>
        <v>-3</v>
      </c>
      <c r="C8" s="100">
        <f t="shared" ca="1" si="2"/>
        <v>0</v>
      </c>
      <c r="D8" s="105" t="str">
        <f t="shared" ca="1" si="3"/>
        <v/>
      </c>
      <c r="E8" s="106" t="str">
        <f t="shared" ca="1" si="4"/>
        <v/>
      </c>
      <c r="F8" s="302" t="str">
        <f t="shared" ca="1" si="5"/>
        <v/>
      </c>
      <c r="G8" s="303"/>
    </row>
    <row r="9" spans="1:7" s="100" customFormat="1" ht="28.5" customHeight="1" x14ac:dyDescent="0.15">
      <c r="A9" s="100">
        <f t="shared" si="0"/>
        <v>5</v>
      </c>
      <c r="B9" s="100">
        <f t="shared" ca="1" si="1"/>
        <v>-4</v>
      </c>
      <c r="C9" s="100">
        <f t="shared" ca="1" si="2"/>
        <v>0</v>
      </c>
      <c r="D9" s="105" t="str">
        <f t="shared" ca="1" si="3"/>
        <v/>
      </c>
      <c r="E9" s="106" t="str">
        <f t="shared" ca="1" si="4"/>
        <v/>
      </c>
      <c r="F9" s="304" t="str">
        <f t="shared" ca="1" si="5"/>
        <v/>
      </c>
      <c r="G9" s="305"/>
    </row>
    <row r="10" spans="1:7" s="100" customFormat="1" ht="28.5" customHeight="1" x14ac:dyDescent="0.15">
      <c r="A10" s="100">
        <f t="shared" si="0"/>
        <v>6</v>
      </c>
      <c r="B10" s="100">
        <f t="shared" ca="1" si="1"/>
        <v>-5</v>
      </c>
      <c r="C10" s="100">
        <f t="shared" ca="1" si="2"/>
        <v>0</v>
      </c>
      <c r="D10" s="107" t="str">
        <f t="shared" ca="1" si="3"/>
        <v/>
      </c>
      <c r="E10" s="106" t="str">
        <f t="shared" ca="1" si="4"/>
        <v/>
      </c>
      <c r="F10" s="304" t="str">
        <f t="shared" ca="1" si="5"/>
        <v/>
      </c>
      <c r="G10" s="305"/>
    </row>
    <row r="11" spans="1:7" s="100" customFormat="1" ht="28.5" customHeight="1" thickBot="1" x14ac:dyDescent="0.2">
      <c r="A11" s="100">
        <f t="shared" si="0"/>
        <v>7</v>
      </c>
      <c r="B11" s="100">
        <f t="shared" ca="1" si="1"/>
        <v>-6</v>
      </c>
      <c r="C11" s="100">
        <f t="shared" ca="1" si="2"/>
        <v>0</v>
      </c>
      <c r="D11" s="128" t="str">
        <f t="shared" ca="1" si="3"/>
        <v/>
      </c>
      <c r="E11" s="129" t="str">
        <f t="shared" ca="1" si="4"/>
        <v/>
      </c>
      <c r="F11" s="306" t="str">
        <f t="shared" ca="1" si="5"/>
        <v/>
      </c>
      <c r="G11" s="307"/>
    </row>
    <row r="12" spans="1:7" s="100" customFormat="1" ht="13.5" customHeight="1" x14ac:dyDescent="0.15">
      <c r="D12" s="130" t="str">
        <f t="shared" ca="1" si="3"/>
        <v/>
      </c>
      <c r="E12" s="131" t="str">
        <f t="shared" ca="1" si="4"/>
        <v/>
      </c>
      <c r="F12" s="308" t="str">
        <f t="shared" ca="1" si="5"/>
        <v/>
      </c>
      <c r="G12" s="308"/>
    </row>
    <row r="13" spans="1:7" ht="21" customHeight="1" x14ac:dyDescent="0.2">
      <c r="D13" s="98" t="s">
        <v>185</v>
      </c>
      <c r="F13" s="99"/>
    </row>
    <row r="14" spans="1:7" ht="9.9499999999999993" customHeight="1" thickBot="1" x14ac:dyDescent="0.2"/>
    <row r="15" spans="1:7" s="100" customFormat="1" ht="28.5" customHeight="1" thickBot="1" x14ac:dyDescent="0.2">
      <c r="A15">
        <f>ROW(D15)</f>
        <v>15</v>
      </c>
      <c r="B15">
        <f ca="1">COUNTIF(INDIRECT(m検索範囲_役務),m検索文字)</f>
        <v>0</v>
      </c>
      <c r="D15" s="101" t="s">
        <v>159</v>
      </c>
      <c r="E15" s="102" t="s">
        <v>160</v>
      </c>
      <c r="F15" s="298" t="s">
        <v>174</v>
      </c>
      <c r="G15" s="299"/>
    </row>
    <row r="16" spans="1:7" s="100" customFormat="1" ht="28.5" customHeight="1" x14ac:dyDescent="0.15">
      <c r="A16" s="100">
        <f>ROW()-$A$15</f>
        <v>1</v>
      </c>
      <c r="B16" s="100">
        <f ca="1">$B$15-$A16+1</f>
        <v>0</v>
      </c>
      <c r="C16" s="100">
        <f ca="1">IF(B16&gt;0,LARGE(INDEX((INDIRECT(m検索範囲_役務)=m検索文字)*ROW(INDIRECT(m検索範囲_役務)),),$B16),0)</f>
        <v>0</v>
      </c>
      <c r="D16" s="103" t="str">
        <f ca="1">IF($B16&gt;0, INDEX(INDIRECT(m分類番号), $C16,), "")</f>
        <v/>
      </c>
      <c r="E16" s="104" t="str">
        <f ca="1">IF($B16&gt;0, INDEX(INDIRECT(m希望種目), $C16,), "")</f>
        <v/>
      </c>
      <c r="F16" s="300" t="str">
        <f ca="1">IF($B16&gt;0,  ""&amp;INDEX(INDIRECT(m取扱品目), $C16),"")</f>
        <v/>
      </c>
      <c r="G16" s="301"/>
    </row>
    <row r="17" spans="1:7" s="100" customFormat="1" ht="28.5" customHeight="1" x14ac:dyDescent="0.15">
      <c r="A17" s="100">
        <f>ROW()-$A$15</f>
        <v>2</v>
      </c>
      <c r="B17" s="100">
        <f ca="1">$B$15-$A17+1</f>
        <v>-1</v>
      </c>
      <c r="C17" s="100">
        <f ca="1">IF(B17&gt;0,LARGE(INDEX((INDIRECT(m検索範囲_役務)=m検索文字)*ROW(INDIRECT(m検索範囲_役務)),),$B17),0)</f>
        <v>0</v>
      </c>
      <c r="D17" s="105" t="str">
        <f t="shared" ca="1" si="3"/>
        <v/>
      </c>
      <c r="E17" s="106" t="str">
        <f t="shared" ca="1" si="4"/>
        <v/>
      </c>
      <c r="F17" s="302" t="str">
        <f t="shared" ca="1" si="5"/>
        <v/>
      </c>
      <c r="G17" s="303"/>
    </row>
    <row r="18" spans="1:7" s="100" customFormat="1" ht="28.5" customHeight="1" thickBot="1" x14ac:dyDescent="0.2">
      <c r="A18" s="100">
        <f>ROW()-$A$15</f>
        <v>3</v>
      </c>
      <c r="B18" s="100">
        <f ca="1">$B$15-$A18+1</f>
        <v>-2</v>
      </c>
      <c r="C18" s="100">
        <f ca="1">IF(B18&gt;0,LARGE(INDEX((INDIRECT(m検索範囲_役務)=m検索文字)*ROW(INDIRECT(m検索範囲_役務)),),$B18),0)</f>
        <v>0</v>
      </c>
      <c r="D18" s="134" t="str">
        <f t="shared" ca="1" si="3"/>
        <v/>
      </c>
      <c r="E18" s="129" t="str">
        <f t="shared" ca="1" si="4"/>
        <v/>
      </c>
      <c r="F18" s="309" t="str">
        <f t="shared" ca="1" si="5"/>
        <v/>
      </c>
      <c r="G18" s="310"/>
    </row>
    <row r="19" spans="1:7" s="100" customFormat="1" ht="28.5" customHeight="1" x14ac:dyDescent="0.15">
      <c r="D19" s="135" t="str">
        <f t="shared" ca="1" si="3"/>
        <v/>
      </c>
      <c r="E19" s="131" t="str">
        <f t="shared" ca="1" si="4"/>
        <v/>
      </c>
      <c r="F19" s="311" t="str">
        <f t="shared" ca="1" si="5"/>
        <v/>
      </c>
      <c r="G19" s="311"/>
    </row>
    <row r="20" spans="1:7" s="100" customFormat="1" ht="28.5" customHeight="1" x14ac:dyDescent="0.15">
      <c r="D20" s="136" t="str">
        <f t="shared" ca="1" si="3"/>
        <v/>
      </c>
      <c r="E20" s="133" t="str">
        <f t="shared" ca="1" si="4"/>
        <v/>
      </c>
      <c r="F20" s="297" t="str">
        <f t="shared" ca="1" si="5"/>
        <v/>
      </c>
      <c r="G20" s="297"/>
    </row>
    <row r="21" spans="1:7" s="100" customFormat="1" ht="28.5" customHeight="1" x14ac:dyDescent="0.15">
      <c r="D21" s="132" t="str">
        <f t="shared" ca="1" si="3"/>
        <v/>
      </c>
      <c r="E21" s="133" t="str">
        <f t="shared" ca="1" si="4"/>
        <v/>
      </c>
      <c r="F21" s="297" t="str">
        <f t="shared" ca="1" si="5"/>
        <v/>
      </c>
      <c r="G21" s="297"/>
    </row>
    <row r="22" spans="1:7" s="100" customFormat="1" ht="28.5" customHeight="1" x14ac:dyDescent="0.15">
      <c r="D22" s="132" t="str">
        <f t="shared" ca="1" si="3"/>
        <v/>
      </c>
      <c r="E22" s="133" t="str">
        <f t="shared" ca="1" si="4"/>
        <v/>
      </c>
      <c r="F22" s="297" t="str">
        <f t="shared" ca="1" si="5"/>
        <v/>
      </c>
      <c r="G22" s="297"/>
    </row>
    <row r="23" spans="1:7" s="100" customFormat="1" ht="28.5" customHeight="1" x14ac:dyDescent="0.15">
      <c r="D23" s="132" t="str">
        <f t="shared" ca="1" si="3"/>
        <v/>
      </c>
      <c r="E23" s="133" t="str">
        <f t="shared" ca="1" si="4"/>
        <v/>
      </c>
      <c r="F23" s="297" t="str">
        <f t="shared" ca="1" si="5"/>
        <v/>
      </c>
      <c r="G23" s="297"/>
    </row>
    <row r="24" spans="1:7" s="100" customFormat="1" ht="28.5" customHeight="1" x14ac:dyDescent="0.15">
      <c r="D24" s="132" t="str">
        <f t="shared" ca="1" si="3"/>
        <v/>
      </c>
      <c r="E24" s="133" t="str">
        <f t="shared" ca="1" si="4"/>
        <v/>
      </c>
      <c r="F24" s="297" t="str">
        <f t="shared" ca="1" si="5"/>
        <v/>
      </c>
      <c r="G24" s="297"/>
    </row>
    <row r="25" spans="1:7" s="100" customFormat="1" ht="28.5" customHeight="1" x14ac:dyDescent="0.15">
      <c r="D25" s="132" t="str">
        <f t="shared" ca="1" si="3"/>
        <v/>
      </c>
      <c r="E25" s="133" t="str">
        <f t="shared" ca="1" si="4"/>
        <v/>
      </c>
      <c r="F25" s="297" t="str">
        <f t="shared" ca="1" si="5"/>
        <v/>
      </c>
      <c r="G25" s="297"/>
    </row>
    <row r="26" spans="1:7" s="100" customFormat="1" ht="28.5" customHeight="1" x14ac:dyDescent="0.15">
      <c r="D26" s="132" t="str">
        <f t="shared" ca="1" si="3"/>
        <v/>
      </c>
      <c r="E26" s="133" t="str">
        <f t="shared" ca="1" si="4"/>
        <v/>
      </c>
      <c r="F26" s="297" t="str">
        <f t="shared" ca="1" si="5"/>
        <v/>
      </c>
      <c r="G26" s="297"/>
    </row>
    <row r="27" spans="1:7" s="100" customFormat="1" ht="28.5" customHeight="1" x14ac:dyDescent="0.15">
      <c r="D27" s="132" t="str">
        <f t="shared" ca="1" si="3"/>
        <v/>
      </c>
      <c r="E27" s="133" t="str">
        <f t="shared" ca="1" si="4"/>
        <v/>
      </c>
      <c r="F27" s="297" t="str">
        <f t="shared" ca="1" si="5"/>
        <v/>
      </c>
      <c r="G27" s="297"/>
    </row>
    <row r="28" spans="1:7" s="100" customFormat="1" ht="28.5" customHeight="1" x14ac:dyDescent="0.15">
      <c r="D28" s="132" t="str">
        <f t="shared" ca="1" si="3"/>
        <v/>
      </c>
      <c r="E28" s="133" t="str">
        <f t="shared" ca="1" si="4"/>
        <v/>
      </c>
      <c r="F28" s="297" t="str">
        <f t="shared" ca="1" si="5"/>
        <v/>
      </c>
      <c r="G28" s="297"/>
    </row>
    <row r="29" spans="1:7" s="100" customFormat="1" ht="28.5" customHeight="1" x14ac:dyDescent="0.15">
      <c r="D29" s="132" t="str">
        <f t="shared" ca="1" si="3"/>
        <v/>
      </c>
      <c r="E29" s="133" t="str">
        <f t="shared" ca="1" si="4"/>
        <v/>
      </c>
      <c r="F29" s="297" t="str">
        <f t="shared" ca="1" si="5"/>
        <v/>
      </c>
      <c r="G29" s="297"/>
    </row>
    <row r="30" spans="1:7" s="100" customFormat="1" ht="28.5" customHeight="1" x14ac:dyDescent="0.15">
      <c r="D30" s="132" t="str">
        <f t="shared" ca="1" si="3"/>
        <v/>
      </c>
      <c r="E30" s="133" t="str">
        <f t="shared" ca="1" si="4"/>
        <v/>
      </c>
      <c r="F30" s="297" t="str">
        <f t="shared" ca="1" si="5"/>
        <v/>
      </c>
      <c r="G30" s="297"/>
    </row>
    <row r="31" spans="1:7" s="100" customFormat="1" ht="28.5" customHeight="1" x14ac:dyDescent="0.15">
      <c r="D31" s="132" t="str">
        <f t="shared" ca="1" si="3"/>
        <v/>
      </c>
      <c r="E31" s="133" t="str">
        <f t="shared" ca="1" si="4"/>
        <v/>
      </c>
      <c r="F31" s="297" t="str">
        <f t="shared" ca="1" si="5"/>
        <v/>
      </c>
      <c r="G31" s="297"/>
    </row>
    <row r="32" spans="1:7" s="100" customFormat="1" ht="28.5" customHeight="1" x14ac:dyDescent="0.15">
      <c r="D32" s="132" t="str">
        <f t="shared" ca="1" si="3"/>
        <v/>
      </c>
      <c r="E32" s="133" t="str">
        <f t="shared" ca="1" si="4"/>
        <v/>
      </c>
      <c r="F32" s="297" t="str">
        <f t="shared" ca="1" si="5"/>
        <v/>
      </c>
      <c r="G32" s="297"/>
    </row>
    <row r="33" spans="4:7" s="100" customFormat="1" ht="28.5" customHeight="1" x14ac:dyDescent="0.15">
      <c r="D33" s="132" t="str">
        <f t="shared" ca="1" si="3"/>
        <v/>
      </c>
      <c r="E33" s="133" t="str">
        <f t="shared" ca="1" si="4"/>
        <v/>
      </c>
      <c r="F33" s="297" t="str">
        <f t="shared" ca="1" si="5"/>
        <v/>
      </c>
      <c r="G33" s="297"/>
    </row>
    <row r="34" spans="4:7" s="100" customFormat="1" ht="28.5" customHeight="1" x14ac:dyDescent="0.15">
      <c r="D34" s="132" t="str">
        <f t="shared" ca="1" si="3"/>
        <v/>
      </c>
      <c r="E34" s="133" t="str">
        <f t="shared" ca="1" si="4"/>
        <v/>
      </c>
      <c r="F34" s="297" t="str">
        <f t="shared" ca="1" si="5"/>
        <v/>
      </c>
      <c r="G34" s="297"/>
    </row>
    <row r="35" spans="4:7" s="100" customFormat="1" ht="28.5" customHeight="1" x14ac:dyDescent="0.15">
      <c r="D35" s="132" t="str">
        <f t="shared" ca="1" si="3"/>
        <v/>
      </c>
      <c r="E35" s="133" t="str">
        <f t="shared" ca="1" si="4"/>
        <v/>
      </c>
      <c r="F35" s="297" t="str">
        <f t="shared" ca="1" si="5"/>
        <v/>
      </c>
      <c r="G35" s="297"/>
    </row>
    <row r="36" spans="4:7" s="100" customFormat="1" ht="28.5" customHeight="1" x14ac:dyDescent="0.15">
      <c r="D36" s="132" t="str">
        <f t="shared" ca="1" si="3"/>
        <v/>
      </c>
      <c r="E36" s="133" t="str">
        <f t="shared" ca="1" si="4"/>
        <v/>
      </c>
      <c r="F36" s="297" t="str">
        <f t="shared" ca="1" si="5"/>
        <v/>
      </c>
      <c r="G36" s="297"/>
    </row>
    <row r="37" spans="4:7" s="100" customFormat="1" ht="28.5" customHeight="1" x14ac:dyDescent="0.15">
      <c r="D37" s="132" t="str">
        <f t="shared" ca="1" si="3"/>
        <v/>
      </c>
      <c r="E37" s="133" t="str">
        <f t="shared" ca="1" si="4"/>
        <v/>
      </c>
      <c r="F37" s="297" t="str">
        <f t="shared" ca="1" si="5"/>
        <v/>
      </c>
      <c r="G37" s="297"/>
    </row>
    <row r="38" spans="4:7" s="100" customFormat="1" ht="28.5" customHeight="1" x14ac:dyDescent="0.15">
      <c r="D38" s="132" t="str">
        <f t="shared" ca="1" si="3"/>
        <v/>
      </c>
      <c r="E38" s="133" t="str">
        <f t="shared" ca="1" si="4"/>
        <v/>
      </c>
      <c r="F38" s="297" t="str">
        <f t="shared" ca="1" si="5"/>
        <v/>
      </c>
      <c r="G38" s="297"/>
    </row>
    <row r="39" spans="4:7" s="100" customFormat="1" ht="28.5" customHeight="1" x14ac:dyDescent="0.15">
      <c r="D39" s="132" t="str">
        <f t="shared" ca="1" si="3"/>
        <v/>
      </c>
      <c r="E39" s="133" t="str">
        <f t="shared" ca="1" si="4"/>
        <v/>
      </c>
      <c r="F39" s="297" t="str">
        <f t="shared" ca="1" si="5"/>
        <v/>
      </c>
      <c r="G39" s="297"/>
    </row>
    <row r="40" spans="4:7" s="100" customFormat="1" ht="28.5" customHeight="1" x14ac:dyDescent="0.15">
      <c r="D40" s="132" t="str">
        <f t="shared" ca="1" si="3"/>
        <v/>
      </c>
      <c r="E40" s="133" t="str">
        <f t="shared" ca="1" si="4"/>
        <v/>
      </c>
      <c r="F40" s="297" t="str">
        <f t="shared" ca="1" si="5"/>
        <v/>
      </c>
      <c r="G40" s="297"/>
    </row>
    <row r="41" spans="4:7" s="100" customFormat="1" ht="28.5" customHeight="1" x14ac:dyDescent="0.15">
      <c r="D41" s="132" t="str">
        <f t="shared" ca="1" si="3"/>
        <v/>
      </c>
      <c r="E41" s="133" t="str">
        <f t="shared" ca="1" si="4"/>
        <v/>
      </c>
      <c r="F41" s="297" t="str">
        <f t="shared" ca="1" si="5"/>
        <v/>
      </c>
      <c r="G41" s="297"/>
    </row>
    <row r="42" spans="4:7" s="100" customFormat="1" ht="28.5" customHeight="1" x14ac:dyDescent="0.15">
      <c r="D42" s="132" t="str">
        <f t="shared" ca="1" si="3"/>
        <v/>
      </c>
      <c r="E42" s="133" t="str">
        <f t="shared" ca="1" si="4"/>
        <v/>
      </c>
      <c r="F42" s="297" t="str">
        <f t="shared" ca="1" si="5"/>
        <v/>
      </c>
      <c r="G42" s="297"/>
    </row>
    <row r="43" spans="4:7" s="100" customFormat="1" ht="28.5" customHeight="1" x14ac:dyDescent="0.15">
      <c r="D43" s="132" t="str">
        <f t="shared" ca="1" si="3"/>
        <v/>
      </c>
      <c r="E43" s="133" t="str">
        <f t="shared" ca="1" si="4"/>
        <v/>
      </c>
      <c r="F43" s="297" t="str">
        <f t="shared" ca="1" si="5"/>
        <v/>
      </c>
      <c r="G43" s="297"/>
    </row>
    <row r="44" spans="4:7" s="100" customFormat="1" ht="28.5" customHeight="1" x14ac:dyDescent="0.15">
      <c r="D44" s="132" t="str">
        <f t="shared" ca="1" si="3"/>
        <v/>
      </c>
      <c r="E44" s="133" t="str">
        <f t="shared" ca="1" si="4"/>
        <v/>
      </c>
      <c r="F44" s="297" t="str">
        <f t="shared" ca="1" si="5"/>
        <v/>
      </c>
      <c r="G44" s="297"/>
    </row>
    <row r="45" spans="4:7" s="100" customFormat="1" ht="28.5" customHeight="1" x14ac:dyDescent="0.15">
      <c r="D45" s="132" t="str">
        <f t="shared" ca="1" si="3"/>
        <v/>
      </c>
      <c r="E45" s="133" t="str">
        <f t="shared" ca="1" si="4"/>
        <v/>
      </c>
      <c r="F45" s="297" t="str">
        <f t="shared" ca="1" si="5"/>
        <v/>
      </c>
      <c r="G45" s="297"/>
    </row>
    <row r="46" spans="4:7" s="100" customFormat="1" ht="28.5" customHeight="1" x14ac:dyDescent="0.15">
      <c r="D46" s="132" t="str">
        <f t="shared" ca="1" si="3"/>
        <v/>
      </c>
      <c r="E46" s="133" t="str">
        <f t="shared" ca="1" si="4"/>
        <v/>
      </c>
      <c r="F46" s="297" t="str">
        <f t="shared" ca="1" si="5"/>
        <v/>
      </c>
      <c r="G46" s="297"/>
    </row>
    <row r="47" spans="4:7" s="100" customFormat="1" ht="28.5" customHeight="1" x14ac:dyDescent="0.15">
      <c r="D47" s="132" t="str">
        <f t="shared" ca="1" si="3"/>
        <v/>
      </c>
      <c r="E47" s="133" t="str">
        <f t="shared" ca="1" si="4"/>
        <v/>
      </c>
      <c r="F47" s="297" t="str">
        <f t="shared" ca="1" si="5"/>
        <v/>
      </c>
      <c r="G47" s="297"/>
    </row>
    <row r="48" spans="4:7" s="100" customFormat="1" ht="28.5" customHeight="1" x14ac:dyDescent="0.15">
      <c r="D48" s="132" t="str">
        <f t="shared" ca="1" si="3"/>
        <v/>
      </c>
      <c r="E48" s="133" t="str">
        <f t="shared" ca="1" si="4"/>
        <v/>
      </c>
      <c r="F48" s="297" t="str">
        <f t="shared" ca="1" si="5"/>
        <v/>
      </c>
      <c r="G48" s="297"/>
    </row>
    <row r="49" spans="4:7" s="100" customFormat="1" ht="28.5" customHeight="1" x14ac:dyDescent="0.15">
      <c r="D49" s="132" t="str">
        <f t="shared" ca="1" si="3"/>
        <v/>
      </c>
      <c r="E49" s="133" t="str">
        <f t="shared" ca="1" si="4"/>
        <v/>
      </c>
      <c r="F49" s="297" t="str">
        <f t="shared" ca="1" si="5"/>
        <v/>
      </c>
      <c r="G49" s="297"/>
    </row>
    <row r="50" spans="4:7" s="100" customFormat="1" ht="28.5" customHeight="1" x14ac:dyDescent="0.15">
      <c r="D50" s="132" t="str">
        <f t="shared" ca="1" si="3"/>
        <v/>
      </c>
      <c r="E50" s="133" t="str">
        <f t="shared" ca="1" si="4"/>
        <v/>
      </c>
      <c r="F50" s="297" t="str">
        <f t="shared" ca="1" si="5"/>
        <v/>
      </c>
      <c r="G50" s="297"/>
    </row>
    <row r="51" spans="4:7" s="100" customFormat="1" ht="28.5" customHeight="1" x14ac:dyDescent="0.15">
      <c r="D51" s="132" t="str">
        <f t="shared" ca="1" si="3"/>
        <v/>
      </c>
      <c r="E51" s="133" t="str">
        <f t="shared" ca="1" si="4"/>
        <v/>
      </c>
      <c r="F51" s="297" t="str">
        <f t="shared" ca="1" si="5"/>
        <v/>
      </c>
      <c r="G51" s="297"/>
    </row>
    <row r="52" spans="4:7" s="100" customFormat="1" ht="28.5" customHeight="1" x14ac:dyDescent="0.15">
      <c r="D52" s="132" t="str">
        <f t="shared" ca="1" si="3"/>
        <v/>
      </c>
      <c r="E52" s="133" t="str">
        <f t="shared" ca="1" si="4"/>
        <v/>
      </c>
      <c r="F52" s="297" t="str">
        <f t="shared" ca="1" si="5"/>
        <v/>
      </c>
      <c r="G52" s="297"/>
    </row>
    <row r="53" spans="4:7" s="100" customFormat="1" ht="28.5" customHeight="1" x14ac:dyDescent="0.15">
      <c r="D53" s="132" t="str">
        <f t="shared" ca="1" si="3"/>
        <v/>
      </c>
      <c r="E53" s="133" t="str">
        <f t="shared" ca="1" si="4"/>
        <v/>
      </c>
      <c r="F53" s="297" t="str">
        <f t="shared" ca="1" si="5"/>
        <v/>
      </c>
      <c r="G53" s="297"/>
    </row>
    <row r="54" spans="4:7" s="100" customFormat="1" ht="28.5" customHeight="1" x14ac:dyDescent="0.15">
      <c r="D54" s="132" t="str">
        <f t="shared" ca="1" si="3"/>
        <v/>
      </c>
      <c r="E54" s="133" t="str">
        <f t="shared" ca="1" si="4"/>
        <v/>
      </c>
      <c r="F54" s="297" t="str">
        <f t="shared" ca="1" si="5"/>
        <v/>
      </c>
      <c r="G54" s="297"/>
    </row>
    <row r="55" spans="4:7" s="100" customFormat="1" ht="28.5" customHeight="1" x14ac:dyDescent="0.15">
      <c r="D55" s="132" t="str">
        <f t="shared" ca="1" si="3"/>
        <v/>
      </c>
      <c r="E55" s="133" t="str">
        <f t="shared" ca="1" si="4"/>
        <v/>
      </c>
      <c r="F55" s="297" t="str">
        <f t="shared" ca="1" si="5"/>
        <v/>
      </c>
      <c r="G55" s="297"/>
    </row>
    <row r="56" spans="4:7" s="100" customFormat="1" ht="28.5" customHeight="1" x14ac:dyDescent="0.15">
      <c r="D56" s="132" t="str">
        <f t="shared" ca="1" si="3"/>
        <v/>
      </c>
      <c r="E56" s="133" t="str">
        <f t="shared" ca="1" si="4"/>
        <v/>
      </c>
      <c r="F56" s="297" t="str">
        <f t="shared" ca="1" si="5"/>
        <v/>
      </c>
      <c r="G56" s="297"/>
    </row>
    <row r="57" spans="4:7" s="100" customFormat="1" ht="28.5" customHeight="1" x14ac:dyDescent="0.15">
      <c r="D57" s="132" t="str">
        <f t="shared" ca="1" si="3"/>
        <v/>
      </c>
      <c r="E57" s="133" t="str">
        <f t="shared" ca="1" si="4"/>
        <v/>
      </c>
      <c r="F57" s="297" t="str">
        <f t="shared" ca="1" si="5"/>
        <v/>
      </c>
      <c r="G57" s="297"/>
    </row>
    <row r="58" spans="4:7" s="100" customFormat="1" ht="28.5" customHeight="1" x14ac:dyDescent="0.15">
      <c r="D58" s="132" t="str">
        <f t="shared" ca="1" si="3"/>
        <v/>
      </c>
      <c r="E58" s="133" t="str">
        <f t="shared" ca="1" si="4"/>
        <v/>
      </c>
      <c r="F58" s="297" t="str">
        <f t="shared" ca="1" si="5"/>
        <v/>
      </c>
      <c r="G58" s="297"/>
    </row>
    <row r="59" spans="4:7" s="100" customFormat="1" ht="28.5" customHeight="1" x14ac:dyDescent="0.15">
      <c r="D59" s="132" t="str">
        <f t="shared" ca="1" si="3"/>
        <v/>
      </c>
      <c r="E59" s="133" t="str">
        <f t="shared" ca="1" si="4"/>
        <v/>
      </c>
      <c r="F59" s="297" t="str">
        <f t="shared" ca="1" si="5"/>
        <v/>
      </c>
      <c r="G59" s="297"/>
    </row>
    <row r="60" spans="4:7" s="100" customFormat="1" ht="28.5" customHeight="1" x14ac:dyDescent="0.15">
      <c r="D60" s="132" t="str">
        <f t="shared" ca="1" si="3"/>
        <v/>
      </c>
      <c r="E60" s="133" t="str">
        <f t="shared" ca="1" si="4"/>
        <v/>
      </c>
      <c r="F60" s="297" t="str">
        <f t="shared" ca="1" si="5"/>
        <v/>
      </c>
      <c r="G60" s="297"/>
    </row>
    <row r="61" spans="4:7" s="100" customFormat="1" ht="28.5" customHeight="1" x14ac:dyDescent="0.15">
      <c r="D61" s="132" t="str">
        <f t="shared" ca="1" si="3"/>
        <v/>
      </c>
      <c r="E61" s="133" t="str">
        <f t="shared" ca="1" si="4"/>
        <v/>
      </c>
      <c r="F61" s="297" t="str">
        <f t="shared" ca="1" si="5"/>
        <v/>
      </c>
      <c r="G61" s="297"/>
    </row>
    <row r="62" spans="4:7" s="100" customFormat="1" ht="28.5" customHeight="1" x14ac:dyDescent="0.15">
      <c r="D62" s="132" t="str">
        <f t="shared" ca="1" si="3"/>
        <v/>
      </c>
      <c r="E62" s="133" t="str">
        <f t="shared" ca="1" si="4"/>
        <v/>
      </c>
      <c r="F62" s="297" t="str">
        <f t="shared" ca="1" si="5"/>
        <v/>
      </c>
      <c r="G62" s="297"/>
    </row>
    <row r="63" spans="4:7" s="100" customFormat="1" ht="28.5" customHeight="1" x14ac:dyDescent="0.15">
      <c r="D63" s="132" t="str">
        <f t="shared" ca="1" si="3"/>
        <v/>
      </c>
      <c r="E63" s="133" t="str">
        <f t="shared" ca="1" si="4"/>
        <v/>
      </c>
      <c r="F63" s="297" t="str">
        <f t="shared" ca="1" si="5"/>
        <v/>
      </c>
      <c r="G63" s="297"/>
    </row>
    <row r="64" spans="4:7" s="100" customFormat="1" ht="28.5" customHeight="1" x14ac:dyDescent="0.15">
      <c r="D64" s="132" t="str">
        <f t="shared" ca="1" si="3"/>
        <v/>
      </c>
      <c r="E64" s="133" t="str">
        <f t="shared" ca="1" si="4"/>
        <v/>
      </c>
      <c r="F64" s="297" t="str">
        <f t="shared" ca="1" si="5"/>
        <v/>
      </c>
      <c r="G64" s="297"/>
    </row>
    <row r="65" spans="4:7" s="100" customFormat="1" ht="28.5" customHeight="1" x14ac:dyDescent="0.15">
      <c r="D65" s="132" t="str">
        <f t="shared" ca="1" si="3"/>
        <v/>
      </c>
      <c r="E65" s="133" t="str">
        <f t="shared" ca="1" si="4"/>
        <v/>
      </c>
      <c r="F65" s="297" t="str">
        <f t="shared" ca="1" si="5"/>
        <v/>
      </c>
      <c r="G65" s="297"/>
    </row>
    <row r="66" spans="4:7" s="100" customFormat="1" ht="28.5" customHeight="1" x14ac:dyDescent="0.15">
      <c r="D66" s="132" t="str">
        <f t="shared" ca="1" si="3"/>
        <v/>
      </c>
      <c r="E66" s="133" t="str">
        <f t="shared" ca="1" si="4"/>
        <v/>
      </c>
      <c r="F66" s="297" t="str">
        <f t="shared" ca="1" si="5"/>
        <v/>
      </c>
      <c r="G66" s="297"/>
    </row>
    <row r="67" spans="4:7" s="100" customFormat="1" ht="28.5" customHeight="1" x14ac:dyDescent="0.15">
      <c r="D67" s="132" t="str">
        <f t="shared" ca="1" si="3"/>
        <v/>
      </c>
      <c r="E67" s="133" t="str">
        <f t="shared" ca="1" si="4"/>
        <v/>
      </c>
      <c r="F67" s="297" t="str">
        <f t="shared" ca="1" si="5"/>
        <v/>
      </c>
      <c r="G67" s="297"/>
    </row>
    <row r="68" spans="4:7" s="100" customFormat="1" ht="28.5" customHeight="1" x14ac:dyDescent="0.15">
      <c r="D68" s="132" t="str">
        <f t="shared" ca="1" si="3"/>
        <v/>
      </c>
      <c r="E68" s="133" t="str">
        <f t="shared" ca="1" si="4"/>
        <v/>
      </c>
      <c r="F68" s="297" t="str">
        <f t="shared" ca="1" si="5"/>
        <v/>
      </c>
      <c r="G68" s="297"/>
    </row>
    <row r="69" spans="4:7" s="100" customFormat="1" ht="28.5" customHeight="1" x14ac:dyDescent="0.15">
      <c r="D69" s="132" t="str">
        <f t="shared" ca="1" si="3"/>
        <v/>
      </c>
      <c r="E69" s="133" t="str">
        <f t="shared" ca="1" si="4"/>
        <v/>
      </c>
      <c r="F69" s="297" t="str">
        <f t="shared" ca="1" si="5"/>
        <v/>
      </c>
      <c r="G69" s="297"/>
    </row>
    <row r="70" spans="4:7" s="100" customFormat="1" ht="28.5" customHeight="1" x14ac:dyDescent="0.15">
      <c r="D70" s="132" t="str">
        <f t="shared" ca="1" si="3"/>
        <v/>
      </c>
      <c r="E70" s="133" t="str">
        <f t="shared" ca="1" si="4"/>
        <v/>
      </c>
      <c r="F70" s="297" t="str">
        <f t="shared" ca="1" si="5"/>
        <v/>
      </c>
      <c r="G70" s="297"/>
    </row>
    <row r="71" spans="4:7" s="100" customFormat="1" ht="17.25" customHeight="1" x14ac:dyDescent="0.15">
      <c r="D71" s="108"/>
      <c r="E71" s="109"/>
      <c r="F71" s="109"/>
    </row>
    <row r="72" spans="4:7" s="110" customFormat="1" ht="22.5" customHeight="1" x14ac:dyDescent="0.15"/>
    <row r="73" spans="4:7" s="110" customFormat="1" ht="22.5" customHeight="1" x14ac:dyDescent="0.15"/>
    <row r="74" spans="4:7" s="110" customFormat="1" ht="22.5" customHeight="1" x14ac:dyDescent="0.15"/>
    <row r="75" spans="4:7" s="112" customFormat="1" ht="22.5" customHeight="1" x14ac:dyDescent="0.15">
      <c r="D75" s="111"/>
    </row>
    <row r="76" spans="4:7" ht="22.5" customHeight="1" x14ac:dyDescent="0.15">
      <c r="D76" s="113"/>
    </row>
  </sheetData>
  <sheetProtection password="EF3D" sheet="1" objects="1" scenarios="1" selectLockedCells="1"/>
  <mergeCells count="66">
    <mergeCell ref="F18:G18"/>
    <mergeCell ref="F19:G19"/>
    <mergeCell ref="F20:G20"/>
    <mergeCell ref="F21:G21"/>
    <mergeCell ref="F22:G22"/>
    <mergeCell ref="F68:G68"/>
    <mergeCell ref="F69:G69"/>
    <mergeCell ref="F70:G70"/>
    <mergeCell ref="F62:G62"/>
    <mergeCell ref="F63:G63"/>
    <mergeCell ref="F64:G64"/>
    <mergeCell ref="F65:G65"/>
    <mergeCell ref="F66:G66"/>
    <mergeCell ref="F67:G67"/>
    <mergeCell ref="F61:G61"/>
    <mergeCell ref="F50:G50"/>
    <mergeCell ref="F51:G51"/>
    <mergeCell ref="F52:G52"/>
    <mergeCell ref="F53:G53"/>
    <mergeCell ref="F54:G54"/>
    <mergeCell ref="F55:G55"/>
    <mergeCell ref="F56:G56"/>
    <mergeCell ref="F57:G57"/>
    <mergeCell ref="F58:G58"/>
    <mergeCell ref="F59:G59"/>
    <mergeCell ref="F60:G60"/>
    <mergeCell ref="F49:G49"/>
    <mergeCell ref="F38:G38"/>
    <mergeCell ref="F39:G39"/>
    <mergeCell ref="F40:G40"/>
    <mergeCell ref="F41:G41"/>
    <mergeCell ref="F42:G42"/>
    <mergeCell ref="F43:G43"/>
    <mergeCell ref="F44:G44"/>
    <mergeCell ref="F45:G45"/>
    <mergeCell ref="F46:G46"/>
    <mergeCell ref="F47:G47"/>
    <mergeCell ref="F48:G48"/>
    <mergeCell ref="F37:G37"/>
    <mergeCell ref="F26:G26"/>
    <mergeCell ref="F27:G27"/>
    <mergeCell ref="F28:G28"/>
    <mergeCell ref="F29:G29"/>
    <mergeCell ref="F30:G30"/>
    <mergeCell ref="F31:G31"/>
    <mergeCell ref="F32:G32"/>
    <mergeCell ref="F33:G33"/>
    <mergeCell ref="F34:G34"/>
    <mergeCell ref="F35:G35"/>
    <mergeCell ref="F36:G36"/>
    <mergeCell ref="E1:F1"/>
    <mergeCell ref="F25:G25"/>
    <mergeCell ref="F4:G4"/>
    <mergeCell ref="F5:G5"/>
    <mergeCell ref="F6:G6"/>
    <mergeCell ref="F7:G7"/>
    <mergeCell ref="F8:G8"/>
    <mergeCell ref="F9:G9"/>
    <mergeCell ref="F10:G10"/>
    <mergeCell ref="F11:G11"/>
    <mergeCell ref="F12:G12"/>
    <mergeCell ref="F23:G23"/>
    <mergeCell ref="F24:G24"/>
    <mergeCell ref="F15:G15"/>
    <mergeCell ref="F16:G16"/>
    <mergeCell ref="F17:G17"/>
  </mergeCells>
  <phoneticPr fontId="5"/>
  <pageMargins left="0.78740157480314965" right="0.31496062992125984" top="0.39370078740157483" bottom="0.19685039370078741" header="0.39370078740157483" footer="0.19685039370078741"/>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69</vt:i4>
      </vt:variant>
    </vt:vector>
  </HeadingPairs>
  <TitlesOfParts>
    <vt:vector size="72" baseType="lpstr">
      <vt:lpstr>入力シート</vt:lpstr>
      <vt:lpstr>【印刷用】申請書</vt:lpstr>
      <vt:lpstr>【印刷用】営業種目一覧表</vt:lpstr>
      <vt:lpstr>【印刷用】営業種目一覧表!Print_Area</vt:lpstr>
      <vt:lpstr>【印刷用】営業種目一覧表!Print_Titles</vt:lpstr>
      <vt:lpstr>【印刷用】申請書!Print_Titles</vt:lpstr>
      <vt:lpstr>入力シート!Print_Titles</vt:lpstr>
      <vt:lpstr>委任先FAX</vt:lpstr>
      <vt:lpstr>委任先TEL</vt:lpstr>
      <vt:lpstr>委任先市町村内外区分</vt:lpstr>
      <vt:lpstr>委任先所在地</vt:lpstr>
      <vt:lpstr>委任先代表者氏名</vt:lpstr>
      <vt:lpstr>委任先代表者氏名カナ</vt:lpstr>
      <vt:lpstr>委任先代表者職名</vt:lpstr>
      <vt:lpstr>委任先名称</vt:lpstr>
      <vt:lpstr>委任先名称カナ</vt:lpstr>
      <vt:lpstr>委任先有無</vt:lpstr>
      <vt:lpstr>委任先郵便</vt:lpstr>
      <vt:lpstr>営業_営業開始</vt:lpstr>
      <vt:lpstr>営業_休業開始</vt:lpstr>
      <vt:lpstr>営業_休業終了</vt:lpstr>
      <vt:lpstr>営業上許認可</vt:lpstr>
      <vt:lpstr>営業年数</vt:lpstr>
      <vt:lpstr>個人法人区分</vt:lpstr>
      <vt:lpstr>自己資本額</vt:lpstr>
      <vt:lpstr>主要取引メーカー</vt:lpstr>
      <vt:lpstr>取引公官庁1_額</vt:lpstr>
      <vt:lpstr>取引公官庁1_内容</vt:lpstr>
      <vt:lpstr>取引公官庁1_名称</vt:lpstr>
      <vt:lpstr>取引公官庁2_額</vt:lpstr>
      <vt:lpstr>取引公官庁2_内容</vt:lpstr>
      <vt:lpstr>取引公官庁2_名称</vt:lpstr>
      <vt:lpstr>取引公官庁3_額</vt:lpstr>
      <vt:lpstr>取引公官庁3_内容</vt:lpstr>
      <vt:lpstr>取引公官庁3_名称</vt:lpstr>
      <vt:lpstr>取引公官庁4_額</vt:lpstr>
      <vt:lpstr>取引公官庁4_内容</vt:lpstr>
      <vt:lpstr>取引公官庁4_名称</vt:lpstr>
      <vt:lpstr>取引公官庁5_額</vt:lpstr>
      <vt:lpstr>取引公官庁5_内容</vt:lpstr>
      <vt:lpstr>取引公官庁5_名称</vt:lpstr>
      <vt:lpstr>職員_その他</vt:lpstr>
      <vt:lpstr>職員_技術</vt:lpstr>
      <vt:lpstr>職員_計</vt:lpstr>
      <vt:lpstr>職員_事務</vt:lpstr>
      <vt:lpstr>申請代理人FAX</vt:lpstr>
      <vt:lpstr>申請代理人TEL</vt:lpstr>
      <vt:lpstr>申請代理人氏名</vt:lpstr>
      <vt:lpstr>申請代理人氏名カナ</vt:lpstr>
      <vt:lpstr>申請代理人所在地</vt:lpstr>
      <vt:lpstr>申請代理人有無</vt:lpstr>
      <vt:lpstr>申請代理人郵便</vt:lpstr>
      <vt:lpstr>申請年月日</vt:lpstr>
      <vt:lpstr>担当者FAX</vt:lpstr>
      <vt:lpstr>担当者TEL</vt:lpstr>
      <vt:lpstr>担当者アドレス</vt:lpstr>
      <vt:lpstr>担当者氏名</vt:lpstr>
      <vt:lpstr>担当者氏名カナ</vt:lpstr>
      <vt:lpstr>担当者部署</vt:lpstr>
      <vt:lpstr>法的計画認可日</vt:lpstr>
      <vt:lpstr>法的再建手続</vt:lpstr>
      <vt:lpstr>法的申立日</vt:lpstr>
      <vt:lpstr>本社FAX</vt:lpstr>
      <vt:lpstr>本社TEL</vt:lpstr>
      <vt:lpstr>本社市町村内外区分</vt:lpstr>
      <vt:lpstr>本社所在地</vt:lpstr>
      <vt:lpstr>本社代表者氏名</vt:lpstr>
      <vt:lpstr>本社代表者氏名カナ</vt:lpstr>
      <vt:lpstr>本社代表者職名</vt:lpstr>
      <vt:lpstr>本社名称</vt:lpstr>
      <vt:lpstr>本社名称カナ</vt:lpstr>
      <vt:lpstr>本社郵便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2018-11-07T04:58:57Z</cp:lastPrinted>
  <dcterms:created xsi:type="dcterms:W3CDTF">2018-07-20T07:50:20Z</dcterms:created>
  <dcterms:modified xsi:type="dcterms:W3CDTF">2018-11-08T05:35:05Z</dcterms:modified>
</cp:coreProperties>
</file>